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pags-my.sharepoint.com/personal/elwills_gridprotectionalliance_org/Documents/Documents/Client docs/SOCO/"/>
    </mc:Choice>
  </mc:AlternateContent>
  <xr:revisionPtr revIDLastSave="168" documentId="13_ncr:1_{1D5EB2A5-D2CB-477A-8215-E112F2E9A8E6}" xr6:coauthVersionLast="47" xr6:coauthVersionMax="47" xr10:uidLastSave="{D072389B-9ED0-4B6D-B2CB-8FE1417F53A6}"/>
  <bookViews>
    <workbookView xWindow="14265" yWindow="3180" windowWidth="19170" windowHeight="10410" activeTab="1" xr2:uid="{8BEC8D83-6CE4-4B0B-8049-CD312ED3B387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Sheet2!$A$1:$Q$166</definedName>
    <definedName name="TransferReport" localSheetId="0">Sheet1!$H$1:$N$27</definedName>
    <definedName name="TransferReport_1" localSheetId="0">Sheet1!$A$1:$G$289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" i="2" l="1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2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2" i="2"/>
  <c r="W2" i="2"/>
  <c r="V3" i="2"/>
  <c r="V4" i="2"/>
  <c r="V5" i="2"/>
  <c r="V6" i="2"/>
  <c r="V7" i="2"/>
  <c r="V8" i="2"/>
  <c r="V9" i="2"/>
  <c r="V10" i="2"/>
  <c r="V11" i="2"/>
  <c r="W11" i="2" s="1"/>
  <c r="V12" i="2"/>
  <c r="V13" i="2"/>
  <c r="V14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W35" i="2" s="1"/>
  <c r="V36" i="2"/>
  <c r="V37" i="2"/>
  <c r="V38" i="2"/>
  <c r="V39" i="2"/>
  <c r="V40" i="2"/>
  <c r="V41" i="2"/>
  <c r="V42" i="2"/>
  <c r="V43" i="2"/>
  <c r="V44" i="2"/>
  <c r="V45" i="2"/>
  <c r="V46" i="2"/>
  <c r="V47" i="2"/>
  <c r="W47" i="2" s="1"/>
  <c r="V48" i="2"/>
  <c r="V49" i="2"/>
  <c r="V50" i="2"/>
  <c r="V51" i="2"/>
  <c r="V52" i="2"/>
  <c r="V53" i="2"/>
  <c r="V54" i="2"/>
  <c r="V55" i="2"/>
  <c r="V56" i="2"/>
  <c r="V57" i="2"/>
  <c r="V58" i="2"/>
  <c r="V59" i="2"/>
  <c r="W59" i="2" s="1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80" i="2"/>
  <c r="V81" i="2"/>
  <c r="V82" i="2"/>
  <c r="V83" i="2"/>
  <c r="W83" i="2" s="1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W155" i="2" s="1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2" i="2"/>
  <c r="U3" i="2"/>
  <c r="U4" i="2"/>
  <c r="U5" i="2"/>
  <c r="U6" i="2"/>
  <c r="U7" i="2"/>
  <c r="U8" i="2"/>
  <c r="U9" i="2"/>
  <c r="U10" i="2"/>
  <c r="U11" i="2"/>
  <c r="U12" i="2"/>
  <c r="U13" i="2"/>
  <c r="U14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2" i="2"/>
  <c r="T10" i="2"/>
  <c r="T11" i="2"/>
  <c r="T12" i="2"/>
  <c r="T13" i="2"/>
  <c r="T14" i="2"/>
  <c r="T22" i="2"/>
  <c r="T23" i="2"/>
  <c r="T24" i="2"/>
  <c r="T25" i="2"/>
  <c r="T26" i="2"/>
  <c r="T34" i="2"/>
  <c r="T35" i="2"/>
  <c r="T36" i="2"/>
  <c r="T37" i="2"/>
  <c r="T38" i="2"/>
  <c r="T46" i="2"/>
  <c r="T47" i="2"/>
  <c r="T48" i="2"/>
  <c r="T49" i="2"/>
  <c r="T50" i="2"/>
  <c r="T58" i="2"/>
  <c r="T59" i="2"/>
  <c r="T60" i="2"/>
  <c r="T61" i="2"/>
  <c r="T62" i="2"/>
  <c r="T70" i="2"/>
  <c r="T71" i="2"/>
  <c r="T72" i="2"/>
  <c r="T73" i="2"/>
  <c r="T74" i="2"/>
  <c r="T82" i="2"/>
  <c r="T83" i="2"/>
  <c r="T84" i="2"/>
  <c r="T85" i="2"/>
  <c r="T86" i="2"/>
  <c r="T94" i="2"/>
  <c r="T95" i="2"/>
  <c r="T96" i="2"/>
  <c r="T97" i="2"/>
  <c r="T98" i="2"/>
  <c r="T106" i="2"/>
  <c r="T107" i="2"/>
  <c r="T108" i="2"/>
  <c r="T109" i="2"/>
  <c r="T110" i="2"/>
  <c r="T118" i="2"/>
  <c r="T119" i="2"/>
  <c r="T120" i="2"/>
  <c r="T121" i="2"/>
  <c r="T122" i="2"/>
  <c r="T130" i="2"/>
  <c r="T131" i="2"/>
  <c r="T132" i="2"/>
  <c r="T133" i="2"/>
  <c r="T134" i="2"/>
  <c r="T142" i="2"/>
  <c r="T143" i="2"/>
  <c r="T144" i="2"/>
  <c r="T145" i="2"/>
  <c r="T146" i="2"/>
  <c r="T154" i="2"/>
  <c r="T155" i="2"/>
  <c r="T156" i="2"/>
  <c r="T157" i="2"/>
  <c r="T158" i="2"/>
  <c r="T166" i="2"/>
  <c r="T167" i="2"/>
  <c r="T168" i="2"/>
  <c r="T169" i="2"/>
  <c r="T170" i="2"/>
  <c r="W43" i="2"/>
  <c r="W107" i="2"/>
  <c r="W115" i="2"/>
  <c r="W119" i="2"/>
  <c r="W131" i="2"/>
  <c r="S3" i="2"/>
  <c r="S4" i="2"/>
  <c r="W4" i="2" s="1"/>
  <c r="S5" i="2"/>
  <c r="W5" i="2" s="1"/>
  <c r="S6" i="2"/>
  <c r="S7" i="2"/>
  <c r="W7" i="2" s="1"/>
  <c r="S8" i="2"/>
  <c r="W8" i="2" s="1"/>
  <c r="S9" i="2"/>
  <c r="W9" i="2" s="1"/>
  <c r="S10" i="2"/>
  <c r="W10" i="2" s="1"/>
  <c r="S11" i="2"/>
  <c r="S12" i="2"/>
  <c r="W12" i="2" s="1"/>
  <c r="S13" i="2"/>
  <c r="W13" i="2" s="1"/>
  <c r="S14" i="2"/>
  <c r="S15" i="2"/>
  <c r="S16" i="2"/>
  <c r="W16" i="2" s="1"/>
  <c r="S17" i="2"/>
  <c r="W17" i="2" s="1"/>
  <c r="S18" i="2"/>
  <c r="S19" i="2"/>
  <c r="T19" i="2" s="1"/>
  <c r="S20" i="2"/>
  <c r="W20" i="2" s="1"/>
  <c r="S21" i="2"/>
  <c r="W21" i="2" s="1"/>
  <c r="S22" i="2"/>
  <c r="W22" i="2" s="1"/>
  <c r="S23" i="2"/>
  <c r="W23" i="2" s="1"/>
  <c r="S24" i="2"/>
  <c r="W24" i="2" s="1"/>
  <c r="S25" i="2"/>
  <c r="W25" i="2" s="1"/>
  <c r="S26" i="2"/>
  <c r="S27" i="2"/>
  <c r="S28" i="2"/>
  <c r="W28" i="2" s="1"/>
  <c r="S29" i="2"/>
  <c r="W29" i="2" s="1"/>
  <c r="S30" i="2"/>
  <c r="S31" i="2"/>
  <c r="T31" i="2" s="1"/>
  <c r="S32" i="2"/>
  <c r="W32" i="2" s="1"/>
  <c r="S33" i="2"/>
  <c r="W33" i="2" s="1"/>
  <c r="S34" i="2"/>
  <c r="W34" i="2" s="1"/>
  <c r="S35" i="2"/>
  <c r="S36" i="2"/>
  <c r="W36" i="2" s="1"/>
  <c r="S37" i="2"/>
  <c r="W37" i="2" s="1"/>
  <c r="S38" i="2"/>
  <c r="S39" i="2"/>
  <c r="S40" i="2"/>
  <c r="W40" i="2" s="1"/>
  <c r="S41" i="2"/>
  <c r="W41" i="2" s="1"/>
  <c r="S42" i="2"/>
  <c r="S43" i="2"/>
  <c r="T43" i="2" s="1"/>
  <c r="S44" i="2"/>
  <c r="W44" i="2" s="1"/>
  <c r="S45" i="2"/>
  <c r="W45" i="2" s="1"/>
  <c r="S46" i="2"/>
  <c r="W46" i="2" s="1"/>
  <c r="S47" i="2"/>
  <c r="S48" i="2"/>
  <c r="W48" i="2" s="1"/>
  <c r="S49" i="2"/>
  <c r="W49" i="2" s="1"/>
  <c r="S50" i="2"/>
  <c r="S51" i="2"/>
  <c r="S52" i="2"/>
  <c r="W52" i="2" s="1"/>
  <c r="S53" i="2"/>
  <c r="W53" i="2" s="1"/>
  <c r="S54" i="2"/>
  <c r="S55" i="2"/>
  <c r="T55" i="2" s="1"/>
  <c r="S56" i="2"/>
  <c r="W56" i="2" s="1"/>
  <c r="S57" i="2"/>
  <c r="W57" i="2" s="1"/>
  <c r="S58" i="2"/>
  <c r="W58" i="2" s="1"/>
  <c r="S59" i="2"/>
  <c r="S60" i="2"/>
  <c r="W60" i="2" s="1"/>
  <c r="S61" i="2"/>
  <c r="W61" i="2" s="1"/>
  <c r="S62" i="2"/>
  <c r="S63" i="2"/>
  <c r="S64" i="2"/>
  <c r="W64" i="2" s="1"/>
  <c r="S65" i="2"/>
  <c r="W65" i="2" s="1"/>
  <c r="S66" i="2"/>
  <c r="S67" i="2"/>
  <c r="W67" i="2" s="1"/>
  <c r="S68" i="2"/>
  <c r="W68" i="2" s="1"/>
  <c r="S69" i="2"/>
  <c r="W69" i="2" s="1"/>
  <c r="S70" i="2"/>
  <c r="W70" i="2" s="1"/>
  <c r="S71" i="2"/>
  <c r="W71" i="2" s="1"/>
  <c r="S72" i="2"/>
  <c r="W72" i="2" s="1"/>
  <c r="S73" i="2"/>
  <c r="W73" i="2" s="1"/>
  <c r="S74" i="2"/>
  <c r="S75" i="2"/>
  <c r="S76" i="2"/>
  <c r="W76" i="2" s="1"/>
  <c r="S77" i="2"/>
  <c r="W77" i="2" s="1"/>
  <c r="S78" i="2"/>
  <c r="S79" i="2"/>
  <c r="S80" i="2"/>
  <c r="W80" i="2" s="1"/>
  <c r="S81" i="2"/>
  <c r="W81" i="2" s="1"/>
  <c r="S82" i="2"/>
  <c r="W82" i="2" s="1"/>
  <c r="S83" i="2"/>
  <c r="S84" i="2"/>
  <c r="W84" i="2" s="1"/>
  <c r="S85" i="2"/>
  <c r="W85" i="2" s="1"/>
  <c r="S86" i="2"/>
  <c r="S87" i="2"/>
  <c r="S88" i="2"/>
  <c r="W88" i="2" s="1"/>
  <c r="S89" i="2"/>
  <c r="W89" i="2" s="1"/>
  <c r="S90" i="2"/>
  <c r="S91" i="2"/>
  <c r="T91" i="2" s="1"/>
  <c r="S92" i="2"/>
  <c r="W92" i="2" s="1"/>
  <c r="S93" i="2"/>
  <c r="W93" i="2" s="1"/>
  <c r="S94" i="2"/>
  <c r="W94" i="2" s="1"/>
  <c r="S95" i="2"/>
  <c r="W95" i="2" s="1"/>
  <c r="S96" i="2"/>
  <c r="W96" i="2" s="1"/>
  <c r="S97" i="2"/>
  <c r="W97" i="2" s="1"/>
  <c r="S98" i="2"/>
  <c r="S99" i="2"/>
  <c r="S100" i="2"/>
  <c r="W100" i="2" s="1"/>
  <c r="S101" i="2"/>
  <c r="W101" i="2" s="1"/>
  <c r="S102" i="2"/>
  <c r="S103" i="2"/>
  <c r="T103" i="2" s="1"/>
  <c r="S104" i="2"/>
  <c r="W104" i="2" s="1"/>
  <c r="S105" i="2"/>
  <c r="W105" i="2" s="1"/>
  <c r="S106" i="2"/>
  <c r="W106" i="2" s="1"/>
  <c r="S107" i="2"/>
  <c r="S108" i="2"/>
  <c r="W108" i="2" s="1"/>
  <c r="S109" i="2"/>
  <c r="W109" i="2" s="1"/>
  <c r="S110" i="2"/>
  <c r="S111" i="2"/>
  <c r="S112" i="2"/>
  <c r="W112" i="2" s="1"/>
  <c r="S113" i="2"/>
  <c r="W113" i="2" s="1"/>
  <c r="S114" i="2"/>
  <c r="S115" i="2"/>
  <c r="T115" i="2" s="1"/>
  <c r="S116" i="2"/>
  <c r="W116" i="2" s="1"/>
  <c r="S117" i="2"/>
  <c r="W117" i="2" s="1"/>
  <c r="S118" i="2"/>
  <c r="W118" i="2" s="1"/>
  <c r="S119" i="2"/>
  <c r="S120" i="2"/>
  <c r="W120" i="2" s="1"/>
  <c r="S121" i="2"/>
  <c r="W121" i="2" s="1"/>
  <c r="S122" i="2"/>
  <c r="S123" i="2"/>
  <c r="S124" i="2"/>
  <c r="W124" i="2" s="1"/>
  <c r="S125" i="2"/>
  <c r="W125" i="2" s="1"/>
  <c r="S126" i="2"/>
  <c r="S127" i="2"/>
  <c r="T127" i="2" s="1"/>
  <c r="S128" i="2"/>
  <c r="W128" i="2" s="1"/>
  <c r="S129" i="2"/>
  <c r="W129" i="2" s="1"/>
  <c r="S130" i="2"/>
  <c r="W130" i="2" s="1"/>
  <c r="S131" i="2"/>
  <c r="S132" i="2"/>
  <c r="W132" i="2" s="1"/>
  <c r="S133" i="2"/>
  <c r="W133" i="2" s="1"/>
  <c r="S134" i="2"/>
  <c r="S135" i="2"/>
  <c r="S136" i="2"/>
  <c r="W136" i="2" s="1"/>
  <c r="S137" i="2"/>
  <c r="W137" i="2" s="1"/>
  <c r="S138" i="2"/>
  <c r="S139" i="2"/>
  <c r="W139" i="2" s="1"/>
  <c r="S140" i="2"/>
  <c r="W140" i="2" s="1"/>
  <c r="S141" i="2"/>
  <c r="W141" i="2" s="1"/>
  <c r="S142" i="2"/>
  <c r="W142" i="2" s="1"/>
  <c r="S143" i="2"/>
  <c r="W143" i="2" s="1"/>
  <c r="S144" i="2"/>
  <c r="W144" i="2" s="1"/>
  <c r="S145" i="2"/>
  <c r="W145" i="2" s="1"/>
  <c r="S146" i="2"/>
  <c r="S147" i="2"/>
  <c r="S148" i="2"/>
  <c r="W148" i="2" s="1"/>
  <c r="S149" i="2"/>
  <c r="W149" i="2" s="1"/>
  <c r="S150" i="2"/>
  <c r="S151" i="2"/>
  <c r="W151" i="2" s="1"/>
  <c r="S152" i="2"/>
  <c r="W152" i="2" s="1"/>
  <c r="S153" i="2"/>
  <c r="W153" i="2" s="1"/>
  <c r="S154" i="2"/>
  <c r="W154" i="2" s="1"/>
  <c r="S155" i="2"/>
  <c r="S156" i="2"/>
  <c r="W156" i="2" s="1"/>
  <c r="S157" i="2"/>
  <c r="W157" i="2" s="1"/>
  <c r="S158" i="2"/>
  <c r="S159" i="2"/>
  <c r="S160" i="2"/>
  <c r="W160" i="2" s="1"/>
  <c r="S161" i="2"/>
  <c r="W161" i="2" s="1"/>
  <c r="S162" i="2"/>
  <c r="S163" i="2"/>
  <c r="T163" i="2" s="1"/>
  <c r="S164" i="2"/>
  <c r="W164" i="2" s="1"/>
  <c r="S165" i="2"/>
  <c r="W165" i="2" s="1"/>
  <c r="S166" i="2"/>
  <c r="W166" i="2" s="1"/>
  <c r="S167" i="2"/>
  <c r="W167" i="2" s="1"/>
  <c r="S168" i="2"/>
  <c r="W168" i="2" s="1"/>
  <c r="S169" i="2"/>
  <c r="W169" i="2" s="1"/>
  <c r="S170" i="2"/>
  <c r="S171" i="2"/>
  <c r="S2" i="2"/>
  <c r="AJ171" i="2"/>
  <c r="AH171" i="2"/>
  <c r="AG171" i="2"/>
  <c r="AF171" i="2"/>
  <c r="AE171" i="2"/>
  <c r="AD171" i="2"/>
  <c r="Z171" i="2"/>
  <c r="AJ170" i="2"/>
  <c r="AH170" i="2"/>
  <c r="AG170" i="2"/>
  <c r="AF170" i="2"/>
  <c r="AE170" i="2"/>
  <c r="AD170" i="2"/>
  <c r="Z170" i="2"/>
  <c r="AJ169" i="2"/>
  <c r="AH169" i="2"/>
  <c r="AG169" i="2"/>
  <c r="AF169" i="2"/>
  <c r="AE169" i="2"/>
  <c r="AD169" i="2"/>
  <c r="Z169" i="2"/>
  <c r="AJ168" i="2"/>
  <c r="AH168" i="2"/>
  <c r="AG168" i="2"/>
  <c r="AF168" i="2"/>
  <c r="AE168" i="2"/>
  <c r="AD168" i="2"/>
  <c r="Z168" i="2"/>
  <c r="AJ167" i="2"/>
  <c r="AH167" i="2"/>
  <c r="AG167" i="2"/>
  <c r="AF167" i="2"/>
  <c r="AE167" i="2"/>
  <c r="AD167" i="2"/>
  <c r="Z167" i="2"/>
  <c r="AJ166" i="2"/>
  <c r="AH166" i="2"/>
  <c r="AG166" i="2"/>
  <c r="AF166" i="2"/>
  <c r="AE166" i="2"/>
  <c r="AD166" i="2"/>
  <c r="Z166" i="2"/>
  <c r="AJ165" i="2"/>
  <c r="AH165" i="2"/>
  <c r="AG165" i="2"/>
  <c r="AF165" i="2"/>
  <c r="AE165" i="2"/>
  <c r="AD165" i="2"/>
  <c r="Z165" i="2"/>
  <c r="AJ164" i="2"/>
  <c r="AH164" i="2"/>
  <c r="AG164" i="2"/>
  <c r="AF164" i="2"/>
  <c r="AE164" i="2"/>
  <c r="AD164" i="2"/>
  <c r="Z164" i="2"/>
  <c r="AJ163" i="2"/>
  <c r="AH163" i="2"/>
  <c r="AG163" i="2"/>
  <c r="AF163" i="2"/>
  <c r="AE163" i="2"/>
  <c r="AD163" i="2"/>
  <c r="Z163" i="2"/>
  <c r="AJ162" i="2"/>
  <c r="AH162" i="2"/>
  <c r="AG162" i="2"/>
  <c r="AF162" i="2"/>
  <c r="AE162" i="2"/>
  <c r="AD162" i="2"/>
  <c r="Z162" i="2"/>
  <c r="AJ161" i="2"/>
  <c r="AH161" i="2"/>
  <c r="AG161" i="2"/>
  <c r="AF161" i="2"/>
  <c r="AE161" i="2"/>
  <c r="AD161" i="2"/>
  <c r="Z161" i="2"/>
  <c r="AJ160" i="2"/>
  <c r="AH160" i="2"/>
  <c r="AG160" i="2"/>
  <c r="AF160" i="2"/>
  <c r="AE160" i="2"/>
  <c r="AD160" i="2"/>
  <c r="Z160" i="2"/>
  <c r="AJ159" i="2"/>
  <c r="AH159" i="2"/>
  <c r="AG159" i="2"/>
  <c r="AF159" i="2"/>
  <c r="AE159" i="2"/>
  <c r="AD159" i="2"/>
  <c r="Z159" i="2"/>
  <c r="AJ158" i="2"/>
  <c r="AH158" i="2"/>
  <c r="AG158" i="2"/>
  <c r="AF158" i="2"/>
  <c r="AE158" i="2"/>
  <c r="AD158" i="2"/>
  <c r="Z158" i="2"/>
  <c r="AJ157" i="2"/>
  <c r="AH157" i="2"/>
  <c r="AG157" i="2"/>
  <c r="AF157" i="2"/>
  <c r="AE157" i="2"/>
  <c r="AD157" i="2"/>
  <c r="Z157" i="2"/>
  <c r="AJ156" i="2"/>
  <c r="AH156" i="2"/>
  <c r="AG156" i="2"/>
  <c r="AF156" i="2"/>
  <c r="AE156" i="2"/>
  <c r="AD156" i="2"/>
  <c r="Z156" i="2"/>
  <c r="AJ155" i="2"/>
  <c r="AH155" i="2"/>
  <c r="AG155" i="2"/>
  <c r="AF155" i="2"/>
  <c r="AE155" i="2"/>
  <c r="AD155" i="2"/>
  <c r="Z155" i="2"/>
  <c r="AJ154" i="2"/>
  <c r="AH154" i="2"/>
  <c r="AG154" i="2"/>
  <c r="AF154" i="2"/>
  <c r="AE154" i="2"/>
  <c r="AD154" i="2"/>
  <c r="Z154" i="2"/>
  <c r="AJ153" i="2"/>
  <c r="AH153" i="2"/>
  <c r="AG153" i="2"/>
  <c r="AF153" i="2"/>
  <c r="AE153" i="2"/>
  <c r="AD153" i="2"/>
  <c r="Z153" i="2"/>
  <c r="AJ152" i="2"/>
  <c r="AH152" i="2"/>
  <c r="AG152" i="2"/>
  <c r="AF152" i="2"/>
  <c r="AE152" i="2"/>
  <c r="AD152" i="2"/>
  <c r="Z152" i="2"/>
  <c r="AJ151" i="2"/>
  <c r="AH151" i="2"/>
  <c r="AG151" i="2"/>
  <c r="AF151" i="2"/>
  <c r="AE151" i="2"/>
  <c r="AD151" i="2"/>
  <c r="Z151" i="2"/>
  <c r="AJ150" i="2"/>
  <c r="AH150" i="2"/>
  <c r="AG150" i="2"/>
  <c r="AF150" i="2"/>
  <c r="AE150" i="2"/>
  <c r="AD150" i="2"/>
  <c r="Z150" i="2"/>
  <c r="AJ149" i="2"/>
  <c r="AH149" i="2"/>
  <c r="AG149" i="2"/>
  <c r="AF149" i="2"/>
  <c r="AE149" i="2"/>
  <c r="AD149" i="2"/>
  <c r="Z149" i="2"/>
  <c r="AJ148" i="2"/>
  <c r="AH148" i="2"/>
  <c r="AG148" i="2"/>
  <c r="AF148" i="2"/>
  <c r="AE148" i="2"/>
  <c r="AD148" i="2"/>
  <c r="Z148" i="2"/>
  <c r="AJ147" i="2"/>
  <c r="AH147" i="2"/>
  <c r="AG147" i="2"/>
  <c r="AF147" i="2"/>
  <c r="AE147" i="2"/>
  <c r="AD147" i="2"/>
  <c r="Z147" i="2"/>
  <c r="AJ146" i="2"/>
  <c r="AH146" i="2"/>
  <c r="AG146" i="2"/>
  <c r="AF146" i="2"/>
  <c r="AE146" i="2"/>
  <c r="AD146" i="2"/>
  <c r="Z146" i="2"/>
  <c r="AJ145" i="2"/>
  <c r="AH145" i="2"/>
  <c r="AG145" i="2"/>
  <c r="AF145" i="2"/>
  <c r="AE145" i="2"/>
  <c r="AD145" i="2"/>
  <c r="Z145" i="2"/>
  <c r="AJ144" i="2"/>
  <c r="AH144" i="2"/>
  <c r="AG144" i="2"/>
  <c r="AF144" i="2"/>
  <c r="AE144" i="2"/>
  <c r="AD144" i="2"/>
  <c r="Z144" i="2"/>
  <c r="AJ143" i="2"/>
  <c r="AH143" i="2"/>
  <c r="AG143" i="2"/>
  <c r="AF143" i="2"/>
  <c r="AE143" i="2"/>
  <c r="AD143" i="2"/>
  <c r="Z143" i="2"/>
  <c r="AJ142" i="2"/>
  <c r="AH142" i="2"/>
  <c r="AG142" i="2"/>
  <c r="AF142" i="2"/>
  <c r="AE142" i="2"/>
  <c r="AD142" i="2"/>
  <c r="Z142" i="2"/>
  <c r="AJ141" i="2"/>
  <c r="AH141" i="2"/>
  <c r="AG141" i="2"/>
  <c r="AF141" i="2"/>
  <c r="AE141" i="2"/>
  <c r="AD141" i="2"/>
  <c r="Z141" i="2"/>
  <c r="AJ140" i="2"/>
  <c r="AH140" i="2"/>
  <c r="AG140" i="2"/>
  <c r="AF140" i="2"/>
  <c r="AE140" i="2"/>
  <c r="AD140" i="2"/>
  <c r="Z140" i="2"/>
  <c r="AJ139" i="2"/>
  <c r="AH139" i="2"/>
  <c r="AG139" i="2"/>
  <c r="AF139" i="2"/>
  <c r="AE139" i="2"/>
  <c r="AD139" i="2"/>
  <c r="Z139" i="2"/>
  <c r="AJ138" i="2"/>
  <c r="AH138" i="2"/>
  <c r="AG138" i="2"/>
  <c r="AF138" i="2"/>
  <c r="AE138" i="2"/>
  <c r="AD138" i="2"/>
  <c r="Z138" i="2"/>
  <c r="AJ137" i="2"/>
  <c r="AH137" i="2"/>
  <c r="AG137" i="2"/>
  <c r="AF137" i="2"/>
  <c r="AE137" i="2"/>
  <c r="AD137" i="2"/>
  <c r="Z137" i="2"/>
  <c r="AJ136" i="2"/>
  <c r="AH136" i="2"/>
  <c r="AG136" i="2"/>
  <c r="AF136" i="2"/>
  <c r="AE136" i="2"/>
  <c r="AD136" i="2"/>
  <c r="Z136" i="2"/>
  <c r="AJ135" i="2"/>
  <c r="AH135" i="2"/>
  <c r="AG135" i="2"/>
  <c r="AF135" i="2"/>
  <c r="AE135" i="2"/>
  <c r="AD135" i="2"/>
  <c r="Z135" i="2"/>
  <c r="AJ134" i="2"/>
  <c r="AH134" i="2"/>
  <c r="AG134" i="2"/>
  <c r="AF134" i="2"/>
  <c r="AE134" i="2"/>
  <c r="AD134" i="2"/>
  <c r="Z134" i="2"/>
  <c r="AJ133" i="2"/>
  <c r="AH133" i="2"/>
  <c r="AG133" i="2"/>
  <c r="AF133" i="2"/>
  <c r="AE133" i="2"/>
  <c r="AD133" i="2"/>
  <c r="Z133" i="2"/>
  <c r="AJ132" i="2"/>
  <c r="AH132" i="2"/>
  <c r="AG132" i="2"/>
  <c r="AF132" i="2"/>
  <c r="AE132" i="2"/>
  <c r="AD132" i="2"/>
  <c r="Z132" i="2"/>
  <c r="AJ131" i="2"/>
  <c r="AH131" i="2"/>
  <c r="AG131" i="2"/>
  <c r="AF131" i="2"/>
  <c r="AE131" i="2"/>
  <c r="AD131" i="2"/>
  <c r="Z131" i="2"/>
  <c r="AJ130" i="2"/>
  <c r="AH130" i="2"/>
  <c r="AG130" i="2"/>
  <c r="AF130" i="2"/>
  <c r="AE130" i="2"/>
  <c r="AD130" i="2"/>
  <c r="Z130" i="2"/>
  <c r="AJ129" i="2"/>
  <c r="AH129" i="2"/>
  <c r="AG129" i="2"/>
  <c r="AF129" i="2"/>
  <c r="AE129" i="2"/>
  <c r="AD129" i="2"/>
  <c r="Z129" i="2"/>
  <c r="AJ128" i="2"/>
  <c r="AH128" i="2"/>
  <c r="AG128" i="2"/>
  <c r="AF128" i="2"/>
  <c r="AE128" i="2"/>
  <c r="AD128" i="2"/>
  <c r="Z128" i="2"/>
  <c r="AJ127" i="2"/>
  <c r="AH127" i="2"/>
  <c r="AG127" i="2"/>
  <c r="AF127" i="2"/>
  <c r="AE127" i="2"/>
  <c r="AD127" i="2"/>
  <c r="Z127" i="2"/>
  <c r="AJ126" i="2"/>
  <c r="AH126" i="2"/>
  <c r="AG126" i="2"/>
  <c r="AF126" i="2"/>
  <c r="AE126" i="2"/>
  <c r="AD126" i="2"/>
  <c r="Z126" i="2"/>
  <c r="AJ125" i="2"/>
  <c r="AH125" i="2"/>
  <c r="AG125" i="2"/>
  <c r="AF125" i="2"/>
  <c r="AE125" i="2"/>
  <c r="AD125" i="2"/>
  <c r="Z125" i="2"/>
  <c r="AJ124" i="2"/>
  <c r="AH124" i="2"/>
  <c r="AG124" i="2"/>
  <c r="AF124" i="2"/>
  <c r="AE124" i="2"/>
  <c r="AD124" i="2"/>
  <c r="Z124" i="2"/>
  <c r="AJ123" i="2"/>
  <c r="AH123" i="2"/>
  <c r="AG123" i="2"/>
  <c r="AF123" i="2"/>
  <c r="AE123" i="2"/>
  <c r="AD123" i="2"/>
  <c r="Z123" i="2"/>
  <c r="AJ122" i="2"/>
  <c r="AH122" i="2"/>
  <c r="AG122" i="2"/>
  <c r="AF122" i="2"/>
  <c r="AE122" i="2"/>
  <c r="AD122" i="2"/>
  <c r="Z122" i="2"/>
  <c r="AJ121" i="2"/>
  <c r="AH121" i="2"/>
  <c r="AG121" i="2"/>
  <c r="AF121" i="2"/>
  <c r="AE121" i="2"/>
  <c r="AD121" i="2"/>
  <c r="Z121" i="2"/>
  <c r="AJ120" i="2"/>
  <c r="AH120" i="2"/>
  <c r="AG120" i="2"/>
  <c r="AF120" i="2"/>
  <c r="AE120" i="2"/>
  <c r="AD120" i="2"/>
  <c r="Z120" i="2"/>
  <c r="AJ119" i="2"/>
  <c r="AH119" i="2"/>
  <c r="AG119" i="2"/>
  <c r="AF119" i="2"/>
  <c r="AE119" i="2"/>
  <c r="AD119" i="2"/>
  <c r="Z119" i="2"/>
  <c r="AJ118" i="2"/>
  <c r="AH118" i="2"/>
  <c r="AG118" i="2"/>
  <c r="AF118" i="2"/>
  <c r="AE118" i="2"/>
  <c r="AD118" i="2"/>
  <c r="Z118" i="2"/>
  <c r="AJ117" i="2"/>
  <c r="AH117" i="2"/>
  <c r="AG117" i="2"/>
  <c r="AF117" i="2"/>
  <c r="AE117" i="2"/>
  <c r="AD117" i="2"/>
  <c r="Z117" i="2"/>
  <c r="AJ116" i="2"/>
  <c r="AH116" i="2"/>
  <c r="AG116" i="2"/>
  <c r="AF116" i="2"/>
  <c r="AE116" i="2"/>
  <c r="AD116" i="2"/>
  <c r="Z116" i="2"/>
  <c r="AJ115" i="2"/>
  <c r="AH115" i="2"/>
  <c r="AG115" i="2"/>
  <c r="AF115" i="2"/>
  <c r="AE115" i="2"/>
  <c r="AD115" i="2"/>
  <c r="Z115" i="2"/>
  <c r="AJ114" i="2"/>
  <c r="AH114" i="2"/>
  <c r="AG114" i="2"/>
  <c r="AF114" i="2"/>
  <c r="AE114" i="2"/>
  <c r="AD114" i="2"/>
  <c r="Z114" i="2"/>
  <c r="AJ113" i="2"/>
  <c r="AH113" i="2"/>
  <c r="AG113" i="2"/>
  <c r="AF113" i="2"/>
  <c r="AE113" i="2"/>
  <c r="AD113" i="2"/>
  <c r="Z113" i="2"/>
  <c r="AJ112" i="2"/>
  <c r="AH112" i="2"/>
  <c r="AG112" i="2"/>
  <c r="AF112" i="2"/>
  <c r="AE112" i="2"/>
  <c r="AD112" i="2"/>
  <c r="Z112" i="2"/>
  <c r="AJ111" i="2"/>
  <c r="AH111" i="2"/>
  <c r="AG111" i="2"/>
  <c r="AF111" i="2"/>
  <c r="AE111" i="2"/>
  <c r="AD111" i="2"/>
  <c r="Z111" i="2"/>
  <c r="AJ110" i="2"/>
  <c r="AH110" i="2"/>
  <c r="AG110" i="2"/>
  <c r="AF110" i="2"/>
  <c r="AE110" i="2"/>
  <c r="AD110" i="2"/>
  <c r="Z110" i="2"/>
  <c r="AJ109" i="2"/>
  <c r="AH109" i="2"/>
  <c r="AG109" i="2"/>
  <c r="AF109" i="2"/>
  <c r="AE109" i="2"/>
  <c r="AD109" i="2"/>
  <c r="Z109" i="2"/>
  <c r="AJ108" i="2"/>
  <c r="AH108" i="2"/>
  <c r="AG108" i="2"/>
  <c r="AF108" i="2"/>
  <c r="AE108" i="2"/>
  <c r="AD108" i="2"/>
  <c r="Z108" i="2"/>
  <c r="AJ107" i="2"/>
  <c r="AH107" i="2"/>
  <c r="AG107" i="2"/>
  <c r="AF107" i="2"/>
  <c r="AE107" i="2"/>
  <c r="AD107" i="2"/>
  <c r="Z107" i="2"/>
  <c r="AJ106" i="2"/>
  <c r="AH106" i="2"/>
  <c r="AG106" i="2"/>
  <c r="AF106" i="2"/>
  <c r="AE106" i="2"/>
  <c r="AD106" i="2"/>
  <c r="Z106" i="2"/>
  <c r="AJ105" i="2"/>
  <c r="AH105" i="2"/>
  <c r="AG105" i="2"/>
  <c r="AF105" i="2"/>
  <c r="AE105" i="2"/>
  <c r="AD105" i="2"/>
  <c r="Z105" i="2"/>
  <c r="AJ104" i="2"/>
  <c r="AH104" i="2"/>
  <c r="AG104" i="2"/>
  <c r="AF104" i="2"/>
  <c r="AE104" i="2"/>
  <c r="AD104" i="2"/>
  <c r="Z104" i="2"/>
  <c r="AJ103" i="2"/>
  <c r="AH103" i="2"/>
  <c r="AG103" i="2"/>
  <c r="AF103" i="2"/>
  <c r="AE103" i="2"/>
  <c r="AD103" i="2"/>
  <c r="Z103" i="2"/>
  <c r="AJ102" i="2"/>
  <c r="AH102" i="2"/>
  <c r="AG102" i="2"/>
  <c r="AF102" i="2"/>
  <c r="AE102" i="2"/>
  <c r="AD102" i="2"/>
  <c r="Z102" i="2"/>
  <c r="AJ101" i="2"/>
  <c r="AH101" i="2"/>
  <c r="AG101" i="2"/>
  <c r="AF101" i="2"/>
  <c r="AE101" i="2"/>
  <c r="AD101" i="2"/>
  <c r="Z101" i="2"/>
  <c r="AJ100" i="2"/>
  <c r="AH100" i="2"/>
  <c r="AG100" i="2"/>
  <c r="AF100" i="2"/>
  <c r="AE100" i="2"/>
  <c r="AD100" i="2"/>
  <c r="Z100" i="2"/>
  <c r="AJ99" i="2"/>
  <c r="AH99" i="2"/>
  <c r="AG99" i="2"/>
  <c r="AF99" i="2"/>
  <c r="AE99" i="2"/>
  <c r="AD99" i="2"/>
  <c r="Z99" i="2"/>
  <c r="AJ98" i="2"/>
  <c r="AH98" i="2"/>
  <c r="AG98" i="2"/>
  <c r="AF98" i="2"/>
  <c r="AE98" i="2"/>
  <c r="AD98" i="2"/>
  <c r="Z98" i="2"/>
  <c r="AJ97" i="2"/>
  <c r="AH97" i="2"/>
  <c r="AG97" i="2"/>
  <c r="AF97" i="2"/>
  <c r="AE97" i="2"/>
  <c r="AD97" i="2"/>
  <c r="Z97" i="2"/>
  <c r="AJ96" i="2"/>
  <c r="AH96" i="2"/>
  <c r="AG96" i="2"/>
  <c r="AF96" i="2"/>
  <c r="AE96" i="2"/>
  <c r="AD96" i="2"/>
  <c r="Z96" i="2"/>
  <c r="AJ95" i="2"/>
  <c r="AH95" i="2"/>
  <c r="AG95" i="2"/>
  <c r="AF95" i="2"/>
  <c r="AE95" i="2"/>
  <c r="AD95" i="2"/>
  <c r="Z95" i="2"/>
  <c r="AJ94" i="2"/>
  <c r="AH94" i="2"/>
  <c r="AG94" i="2"/>
  <c r="AF94" i="2"/>
  <c r="AE94" i="2"/>
  <c r="AD94" i="2"/>
  <c r="Z94" i="2"/>
  <c r="AJ93" i="2"/>
  <c r="AH93" i="2"/>
  <c r="AG93" i="2"/>
  <c r="AF93" i="2"/>
  <c r="AE93" i="2"/>
  <c r="AD93" i="2"/>
  <c r="Z93" i="2"/>
  <c r="AJ92" i="2"/>
  <c r="AH92" i="2"/>
  <c r="AG92" i="2"/>
  <c r="AF92" i="2"/>
  <c r="AE92" i="2"/>
  <c r="AD92" i="2"/>
  <c r="Z92" i="2"/>
  <c r="AJ91" i="2"/>
  <c r="AH91" i="2"/>
  <c r="AG91" i="2"/>
  <c r="AF91" i="2"/>
  <c r="AE91" i="2"/>
  <c r="AD91" i="2"/>
  <c r="Z91" i="2"/>
  <c r="AJ90" i="2"/>
  <c r="AH90" i="2"/>
  <c r="AG90" i="2"/>
  <c r="AF90" i="2"/>
  <c r="AE90" i="2"/>
  <c r="AD90" i="2"/>
  <c r="Z90" i="2"/>
  <c r="AJ89" i="2"/>
  <c r="AH89" i="2"/>
  <c r="AG89" i="2"/>
  <c r="AF89" i="2"/>
  <c r="AE89" i="2"/>
  <c r="AD89" i="2"/>
  <c r="Z89" i="2"/>
  <c r="AJ88" i="2"/>
  <c r="AH88" i="2"/>
  <c r="AG88" i="2"/>
  <c r="AF88" i="2"/>
  <c r="AE88" i="2"/>
  <c r="AD88" i="2"/>
  <c r="Z88" i="2"/>
  <c r="AJ87" i="2"/>
  <c r="AH87" i="2"/>
  <c r="AG87" i="2"/>
  <c r="AF87" i="2"/>
  <c r="AE87" i="2"/>
  <c r="AD87" i="2"/>
  <c r="Z87" i="2"/>
  <c r="AJ86" i="2"/>
  <c r="AH86" i="2"/>
  <c r="AG86" i="2"/>
  <c r="AF86" i="2"/>
  <c r="AE86" i="2"/>
  <c r="AD86" i="2"/>
  <c r="Z86" i="2"/>
  <c r="AJ85" i="2"/>
  <c r="AH85" i="2"/>
  <c r="AG85" i="2"/>
  <c r="AF85" i="2"/>
  <c r="AE85" i="2"/>
  <c r="AD85" i="2"/>
  <c r="Z85" i="2"/>
  <c r="AJ84" i="2"/>
  <c r="AH84" i="2"/>
  <c r="AG84" i="2"/>
  <c r="AF84" i="2"/>
  <c r="AE84" i="2"/>
  <c r="AD84" i="2"/>
  <c r="Z84" i="2"/>
  <c r="AJ83" i="2"/>
  <c r="AH83" i="2"/>
  <c r="AG83" i="2"/>
  <c r="AF83" i="2"/>
  <c r="AE83" i="2"/>
  <c r="AD83" i="2"/>
  <c r="Z83" i="2"/>
  <c r="AJ82" i="2"/>
  <c r="AH82" i="2"/>
  <c r="AG82" i="2"/>
  <c r="AF82" i="2"/>
  <c r="AE82" i="2"/>
  <c r="AD82" i="2"/>
  <c r="Z82" i="2"/>
  <c r="AJ81" i="2"/>
  <c r="AH81" i="2"/>
  <c r="AG81" i="2"/>
  <c r="AF81" i="2"/>
  <c r="AE81" i="2"/>
  <c r="AD81" i="2"/>
  <c r="Z81" i="2"/>
  <c r="AJ80" i="2"/>
  <c r="AH80" i="2"/>
  <c r="AG80" i="2"/>
  <c r="AF80" i="2"/>
  <c r="AE80" i="2"/>
  <c r="AD80" i="2"/>
  <c r="Z80" i="2"/>
  <c r="AJ79" i="2"/>
  <c r="AH79" i="2"/>
  <c r="AG79" i="2"/>
  <c r="AF79" i="2"/>
  <c r="AE79" i="2"/>
  <c r="AD79" i="2"/>
  <c r="Z79" i="2"/>
  <c r="AJ78" i="2"/>
  <c r="AH78" i="2"/>
  <c r="AG78" i="2"/>
  <c r="AF78" i="2"/>
  <c r="AE78" i="2"/>
  <c r="AD78" i="2"/>
  <c r="Z78" i="2"/>
  <c r="AJ77" i="2"/>
  <c r="AH77" i="2"/>
  <c r="AG77" i="2"/>
  <c r="AF77" i="2"/>
  <c r="AE77" i="2"/>
  <c r="AD77" i="2"/>
  <c r="Z77" i="2"/>
  <c r="AJ76" i="2"/>
  <c r="AH76" i="2"/>
  <c r="AG76" i="2"/>
  <c r="AF76" i="2"/>
  <c r="AE76" i="2"/>
  <c r="AD76" i="2"/>
  <c r="Z76" i="2"/>
  <c r="AJ75" i="2"/>
  <c r="AH75" i="2"/>
  <c r="AG75" i="2"/>
  <c r="AF75" i="2"/>
  <c r="AE75" i="2"/>
  <c r="AD75" i="2"/>
  <c r="Z75" i="2"/>
  <c r="AJ74" i="2"/>
  <c r="AH74" i="2"/>
  <c r="AG74" i="2"/>
  <c r="AF74" i="2"/>
  <c r="AE74" i="2"/>
  <c r="AD74" i="2"/>
  <c r="Z74" i="2"/>
  <c r="AJ73" i="2"/>
  <c r="AH73" i="2"/>
  <c r="AG73" i="2"/>
  <c r="AF73" i="2"/>
  <c r="AE73" i="2"/>
  <c r="AD73" i="2"/>
  <c r="Z73" i="2"/>
  <c r="AJ72" i="2"/>
  <c r="AH72" i="2"/>
  <c r="AG72" i="2"/>
  <c r="AF72" i="2"/>
  <c r="AE72" i="2"/>
  <c r="AD72" i="2"/>
  <c r="Z72" i="2"/>
  <c r="AJ71" i="2"/>
  <c r="AH71" i="2"/>
  <c r="AG71" i="2"/>
  <c r="AF71" i="2"/>
  <c r="AE71" i="2"/>
  <c r="AD71" i="2"/>
  <c r="Z71" i="2"/>
  <c r="AJ70" i="2"/>
  <c r="AH70" i="2"/>
  <c r="AG70" i="2"/>
  <c r="AF70" i="2"/>
  <c r="AE70" i="2"/>
  <c r="AD70" i="2"/>
  <c r="Z70" i="2"/>
  <c r="AJ69" i="2"/>
  <c r="AH69" i="2"/>
  <c r="AG69" i="2"/>
  <c r="AF69" i="2"/>
  <c r="AE69" i="2"/>
  <c r="AD69" i="2"/>
  <c r="Z69" i="2"/>
  <c r="AJ68" i="2"/>
  <c r="AH68" i="2"/>
  <c r="AG68" i="2"/>
  <c r="AF68" i="2"/>
  <c r="AE68" i="2"/>
  <c r="AD68" i="2"/>
  <c r="Z68" i="2"/>
  <c r="AJ67" i="2"/>
  <c r="AH67" i="2"/>
  <c r="AG67" i="2"/>
  <c r="AF67" i="2"/>
  <c r="AE67" i="2"/>
  <c r="AD67" i="2"/>
  <c r="Z67" i="2"/>
  <c r="AJ66" i="2"/>
  <c r="AH66" i="2"/>
  <c r="AG66" i="2"/>
  <c r="AF66" i="2"/>
  <c r="AE66" i="2"/>
  <c r="AD66" i="2"/>
  <c r="Z66" i="2"/>
  <c r="AJ65" i="2"/>
  <c r="AH65" i="2"/>
  <c r="AG65" i="2"/>
  <c r="AF65" i="2"/>
  <c r="AE65" i="2"/>
  <c r="AD65" i="2"/>
  <c r="Z65" i="2"/>
  <c r="AJ64" i="2"/>
  <c r="AH64" i="2"/>
  <c r="AG64" i="2"/>
  <c r="AF64" i="2"/>
  <c r="AE64" i="2"/>
  <c r="AD64" i="2"/>
  <c r="Z64" i="2"/>
  <c r="AJ63" i="2"/>
  <c r="AH63" i="2"/>
  <c r="AG63" i="2"/>
  <c r="AF63" i="2"/>
  <c r="AE63" i="2"/>
  <c r="AD63" i="2"/>
  <c r="Z63" i="2"/>
  <c r="AJ62" i="2"/>
  <c r="AH62" i="2"/>
  <c r="AG62" i="2"/>
  <c r="AF62" i="2"/>
  <c r="AE62" i="2"/>
  <c r="AD62" i="2"/>
  <c r="Z62" i="2"/>
  <c r="AJ61" i="2"/>
  <c r="AH61" i="2"/>
  <c r="AG61" i="2"/>
  <c r="AF61" i="2"/>
  <c r="AE61" i="2"/>
  <c r="AD61" i="2"/>
  <c r="Z61" i="2"/>
  <c r="AJ60" i="2"/>
  <c r="AH60" i="2"/>
  <c r="AG60" i="2"/>
  <c r="AF60" i="2"/>
  <c r="AE60" i="2"/>
  <c r="AD60" i="2"/>
  <c r="Z60" i="2"/>
  <c r="AJ59" i="2"/>
  <c r="AH59" i="2"/>
  <c r="AG59" i="2"/>
  <c r="AF59" i="2"/>
  <c r="AE59" i="2"/>
  <c r="AD59" i="2"/>
  <c r="Z59" i="2"/>
  <c r="AJ58" i="2"/>
  <c r="AH58" i="2"/>
  <c r="AG58" i="2"/>
  <c r="AF58" i="2"/>
  <c r="AE58" i="2"/>
  <c r="AD58" i="2"/>
  <c r="Z58" i="2"/>
  <c r="AJ57" i="2"/>
  <c r="AH57" i="2"/>
  <c r="AG57" i="2"/>
  <c r="AF57" i="2"/>
  <c r="AE57" i="2"/>
  <c r="AD57" i="2"/>
  <c r="Z57" i="2"/>
  <c r="AJ56" i="2"/>
  <c r="AH56" i="2"/>
  <c r="AG56" i="2"/>
  <c r="AF56" i="2"/>
  <c r="AE56" i="2"/>
  <c r="AD56" i="2"/>
  <c r="Z56" i="2"/>
  <c r="AJ55" i="2"/>
  <c r="AH55" i="2"/>
  <c r="AG55" i="2"/>
  <c r="AF55" i="2"/>
  <c r="AE55" i="2"/>
  <c r="AD55" i="2"/>
  <c r="Z55" i="2"/>
  <c r="AJ54" i="2"/>
  <c r="AH54" i="2"/>
  <c r="AG54" i="2"/>
  <c r="AF54" i="2"/>
  <c r="AE54" i="2"/>
  <c r="AD54" i="2"/>
  <c r="Z54" i="2"/>
  <c r="AJ53" i="2"/>
  <c r="AH53" i="2"/>
  <c r="AG53" i="2"/>
  <c r="AF53" i="2"/>
  <c r="AE53" i="2"/>
  <c r="AD53" i="2"/>
  <c r="Z53" i="2"/>
  <c r="AJ52" i="2"/>
  <c r="AH52" i="2"/>
  <c r="AG52" i="2"/>
  <c r="AF52" i="2"/>
  <c r="AE52" i="2"/>
  <c r="AD52" i="2"/>
  <c r="Z52" i="2"/>
  <c r="AJ51" i="2"/>
  <c r="AH51" i="2"/>
  <c r="AG51" i="2"/>
  <c r="AF51" i="2"/>
  <c r="AE51" i="2"/>
  <c r="AD51" i="2"/>
  <c r="Z51" i="2"/>
  <c r="AJ50" i="2"/>
  <c r="AH50" i="2"/>
  <c r="AG50" i="2"/>
  <c r="AF50" i="2"/>
  <c r="AE50" i="2"/>
  <c r="AD50" i="2"/>
  <c r="Z50" i="2"/>
  <c r="AJ49" i="2"/>
  <c r="AH49" i="2"/>
  <c r="AG49" i="2"/>
  <c r="AF49" i="2"/>
  <c r="AE49" i="2"/>
  <c r="AD49" i="2"/>
  <c r="Z49" i="2"/>
  <c r="AJ48" i="2"/>
  <c r="AH48" i="2"/>
  <c r="AG48" i="2"/>
  <c r="AF48" i="2"/>
  <c r="AE48" i="2"/>
  <c r="AD48" i="2"/>
  <c r="Z48" i="2"/>
  <c r="AJ47" i="2"/>
  <c r="AH47" i="2"/>
  <c r="AG47" i="2"/>
  <c r="AF47" i="2"/>
  <c r="AE47" i="2"/>
  <c r="AD47" i="2"/>
  <c r="Z47" i="2"/>
  <c r="AJ46" i="2"/>
  <c r="AH46" i="2"/>
  <c r="AG46" i="2"/>
  <c r="AF46" i="2"/>
  <c r="AE46" i="2"/>
  <c r="AD46" i="2"/>
  <c r="Z46" i="2"/>
  <c r="AJ45" i="2"/>
  <c r="AH45" i="2"/>
  <c r="AG45" i="2"/>
  <c r="AF45" i="2"/>
  <c r="AE45" i="2"/>
  <c r="AD45" i="2"/>
  <c r="Z45" i="2"/>
  <c r="AJ44" i="2"/>
  <c r="AH44" i="2"/>
  <c r="AG44" i="2"/>
  <c r="AF44" i="2"/>
  <c r="AE44" i="2"/>
  <c r="AD44" i="2"/>
  <c r="Z44" i="2"/>
  <c r="AJ43" i="2"/>
  <c r="AH43" i="2"/>
  <c r="AG43" i="2"/>
  <c r="AF43" i="2"/>
  <c r="AE43" i="2"/>
  <c r="AD43" i="2"/>
  <c r="Z43" i="2"/>
  <c r="AJ42" i="2"/>
  <c r="AH42" i="2"/>
  <c r="AG42" i="2"/>
  <c r="AF42" i="2"/>
  <c r="AE42" i="2"/>
  <c r="AD42" i="2"/>
  <c r="Z42" i="2"/>
  <c r="AJ41" i="2"/>
  <c r="AH41" i="2"/>
  <c r="AG41" i="2"/>
  <c r="AF41" i="2"/>
  <c r="AE41" i="2"/>
  <c r="AD41" i="2"/>
  <c r="Z41" i="2"/>
  <c r="AJ40" i="2"/>
  <c r="AH40" i="2"/>
  <c r="AG40" i="2"/>
  <c r="AF40" i="2"/>
  <c r="AE40" i="2"/>
  <c r="AD40" i="2"/>
  <c r="Z40" i="2"/>
  <c r="AJ39" i="2"/>
  <c r="AH39" i="2"/>
  <c r="AG39" i="2"/>
  <c r="AF39" i="2"/>
  <c r="AE39" i="2"/>
  <c r="AD39" i="2"/>
  <c r="Z39" i="2"/>
  <c r="AJ38" i="2"/>
  <c r="AH38" i="2"/>
  <c r="AG38" i="2"/>
  <c r="AF38" i="2"/>
  <c r="AE38" i="2"/>
  <c r="AD38" i="2"/>
  <c r="Z38" i="2"/>
  <c r="AJ37" i="2"/>
  <c r="AH37" i="2"/>
  <c r="AG37" i="2"/>
  <c r="AF37" i="2"/>
  <c r="AE37" i="2"/>
  <c r="AD37" i="2"/>
  <c r="Z37" i="2"/>
  <c r="AJ36" i="2"/>
  <c r="AH36" i="2"/>
  <c r="AG36" i="2"/>
  <c r="AF36" i="2"/>
  <c r="AE36" i="2"/>
  <c r="AD36" i="2"/>
  <c r="Z36" i="2"/>
  <c r="AJ35" i="2"/>
  <c r="AH35" i="2"/>
  <c r="AG35" i="2"/>
  <c r="AF35" i="2"/>
  <c r="AE35" i="2"/>
  <c r="AD35" i="2"/>
  <c r="Z35" i="2"/>
  <c r="AJ34" i="2"/>
  <c r="AH34" i="2"/>
  <c r="AG34" i="2"/>
  <c r="AF34" i="2"/>
  <c r="AE34" i="2"/>
  <c r="AD34" i="2"/>
  <c r="Z34" i="2"/>
  <c r="AJ33" i="2"/>
  <c r="AH33" i="2"/>
  <c r="AG33" i="2"/>
  <c r="AF33" i="2"/>
  <c r="AE33" i="2"/>
  <c r="AD33" i="2"/>
  <c r="Z33" i="2"/>
  <c r="AJ32" i="2"/>
  <c r="AH32" i="2"/>
  <c r="AG32" i="2"/>
  <c r="AF32" i="2"/>
  <c r="AE32" i="2"/>
  <c r="AD32" i="2"/>
  <c r="Z32" i="2"/>
  <c r="AJ31" i="2"/>
  <c r="AH31" i="2"/>
  <c r="AG31" i="2"/>
  <c r="AF31" i="2"/>
  <c r="AE31" i="2"/>
  <c r="AD31" i="2"/>
  <c r="Z31" i="2"/>
  <c r="AJ30" i="2"/>
  <c r="AH30" i="2"/>
  <c r="AG30" i="2"/>
  <c r="AF30" i="2"/>
  <c r="AE30" i="2"/>
  <c r="AD30" i="2"/>
  <c r="Z30" i="2"/>
  <c r="AJ29" i="2"/>
  <c r="AH29" i="2"/>
  <c r="AG29" i="2"/>
  <c r="AF29" i="2"/>
  <c r="AE29" i="2"/>
  <c r="AD29" i="2"/>
  <c r="Z29" i="2"/>
  <c r="AJ28" i="2"/>
  <c r="AH28" i="2"/>
  <c r="AG28" i="2"/>
  <c r="AF28" i="2"/>
  <c r="AE28" i="2"/>
  <c r="AD28" i="2"/>
  <c r="Z28" i="2"/>
  <c r="AJ27" i="2"/>
  <c r="AH27" i="2"/>
  <c r="AG27" i="2"/>
  <c r="AF27" i="2"/>
  <c r="AE27" i="2"/>
  <c r="AD27" i="2"/>
  <c r="Z27" i="2"/>
  <c r="AJ26" i="2"/>
  <c r="AH26" i="2"/>
  <c r="AG26" i="2"/>
  <c r="AF26" i="2"/>
  <c r="AE26" i="2"/>
  <c r="AD26" i="2"/>
  <c r="Z26" i="2"/>
  <c r="AJ25" i="2"/>
  <c r="AH25" i="2"/>
  <c r="AG25" i="2"/>
  <c r="AF25" i="2"/>
  <c r="AE25" i="2"/>
  <c r="AD25" i="2"/>
  <c r="Z25" i="2"/>
  <c r="AJ24" i="2"/>
  <c r="AH24" i="2"/>
  <c r="AG24" i="2"/>
  <c r="AF24" i="2"/>
  <c r="AE24" i="2"/>
  <c r="AD24" i="2"/>
  <c r="Z24" i="2"/>
  <c r="AJ23" i="2"/>
  <c r="AH23" i="2"/>
  <c r="AG23" i="2"/>
  <c r="AF23" i="2"/>
  <c r="AE23" i="2"/>
  <c r="AD23" i="2"/>
  <c r="Z23" i="2"/>
  <c r="AJ22" i="2"/>
  <c r="AH22" i="2"/>
  <c r="AG22" i="2"/>
  <c r="AF22" i="2"/>
  <c r="AE22" i="2"/>
  <c r="AD22" i="2"/>
  <c r="Z22" i="2"/>
  <c r="AJ21" i="2"/>
  <c r="AH21" i="2"/>
  <c r="AG21" i="2"/>
  <c r="AF21" i="2"/>
  <c r="AE21" i="2"/>
  <c r="AD21" i="2"/>
  <c r="Z21" i="2"/>
  <c r="AJ20" i="2"/>
  <c r="AH20" i="2"/>
  <c r="AG20" i="2"/>
  <c r="AF20" i="2"/>
  <c r="AE20" i="2"/>
  <c r="AD20" i="2"/>
  <c r="Z20" i="2"/>
  <c r="AJ19" i="2"/>
  <c r="AH19" i="2"/>
  <c r="AG19" i="2"/>
  <c r="AF19" i="2"/>
  <c r="AE19" i="2"/>
  <c r="AD19" i="2"/>
  <c r="Z19" i="2"/>
  <c r="AJ18" i="2"/>
  <c r="AH18" i="2"/>
  <c r="AG18" i="2"/>
  <c r="AF18" i="2"/>
  <c r="AE18" i="2"/>
  <c r="AD18" i="2"/>
  <c r="Z18" i="2"/>
  <c r="AJ17" i="2"/>
  <c r="AH17" i="2"/>
  <c r="AG17" i="2"/>
  <c r="AF17" i="2"/>
  <c r="AE17" i="2"/>
  <c r="AD17" i="2"/>
  <c r="Z17" i="2"/>
  <c r="AJ16" i="2"/>
  <c r="AH16" i="2"/>
  <c r="AG16" i="2"/>
  <c r="AF16" i="2"/>
  <c r="AE16" i="2"/>
  <c r="AD16" i="2"/>
  <c r="Z16" i="2"/>
  <c r="AJ15" i="2"/>
  <c r="AH15" i="2"/>
  <c r="AG15" i="2"/>
  <c r="AF15" i="2"/>
  <c r="AE15" i="2"/>
  <c r="AD15" i="2"/>
  <c r="Z15" i="2"/>
  <c r="AJ14" i="2"/>
  <c r="AH14" i="2"/>
  <c r="AG14" i="2"/>
  <c r="AF14" i="2"/>
  <c r="AE14" i="2"/>
  <c r="AD14" i="2"/>
  <c r="Z14" i="2"/>
  <c r="AJ13" i="2"/>
  <c r="AH13" i="2"/>
  <c r="AG13" i="2"/>
  <c r="AF13" i="2"/>
  <c r="AE13" i="2"/>
  <c r="AD13" i="2"/>
  <c r="Z13" i="2"/>
  <c r="AJ12" i="2"/>
  <c r="AH12" i="2"/>
  <c r="AG12" i="2"/>
  <c r="AF12" i="2"/>
  <c r="AE12" i="2"/>
  <c r="AD12" i="2"/>
  <c r="Z12" i="2"/>
  <c r="AJ11" i="2"/>
  <c r="AH11" i="2"/>
  <c r="AG11" i="2"/>
  <c r="AF11" i="2"/>
  <c r="AE11" i="2"/>
  <c r="AD11" i="2"/>
  <c r="Z11" i="2"/>
  <c r="AJ10" i="2"/>
  <c r="AH10" i="2"/>
  <c r="AG10" i="2"/>
  <c r="AF10" i="2"/>
  <c r="AE10" i="2"/>
  <c r="AD10" i="2"/>
  <c r="Z10" i="2"/>
  <c r="AJ9" i="2"/>
  <c r="AH9" i="2"/>
  <c r="AG9" i="2"/>
  <c r="AF9" i="2"/>
  <c r="AE9" i="2"/>
  <c r="AD9" i="2"/>
  <c r="Z9" i="2"/>
  <c r="AJ8" i="2"/>
  <c r="AH8" i="2"/>
  <c r="AG8" i="2"/>
  <c r="AF8" i="2"/>
  <c r="AE8" i="2"/>
  <c r="AD8" i="2"/>
  <c r="Z8" i="2"/>
  <c r="AJ7" i="2"/>
  <c r="AH7" i="2"/>
  <c r="AG7" i="2"/>
  <c r="AF7" i="2"/>
  <c r="AE7" i="2"/>
  <c r="AD7" i="2"/>
  <c r="Z7" i="2"/>
  <c r="AJ6" i="2"/>
  <c r="AH6" i="2"/>
  <c r="AG6" i="2"/>
  <c r="AF6" i="2"/>
  <c r="AE6" i="2"/>
  <c r="AD6" i="2"/>
  <c r="Z6" i="2"/>
  <c r="AJ5" i="2"/>
  <c r="AH5" i="2"/>
  <c r="AG5" i="2"/>
  <c r="AF5" i="2"/>
  <c r="AE5" i="2"/>
  <c r="AD5" i="2"/>
  <c r="Z5" i="2"/>
  <c r="AJ4" i="2"/>
  <c r="AH4" i="2"/>
  <c r="AG4" i="2"/>
  <c r="AF4" i="2"/>
  <c r="AE4" i="2"/>
  <c r="AD4" i="2"/>
  <c r="Z4" i="2"/>
  <c r="AJ3" i="2"/>
  <c r="AH3" i="2"/>
  <c r="AG3" i="2"/>
  <c r="AF3" i="2"/>
  <c r="AE3" i="2"/>
  <c r="AD3" i="2"/>
  <c r="Z3" i="2"/>
  <c r="AJ2" i="2"/>
  <c r="AH2" i="2"/>
  <c r="AG2" i="2"/>
  <c r="AF2" i="2"/>
  <c r="AE2" i="2"/>
  <c r="AD2" i="2"/>
  <c r="Z2" i="2"/>
  <c r="AI3" i="2"/>
  <c r="AI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I109" i="2"/>
  <c r="AI110" i="2"/>
  <c r="AI111" i="2"/>
  <c r="AI112" i="2"/>
  <c r="AI113" i="2"/>
  <c r="AI114" i="2"/>
  <c r="AI115" i="2"/>
  <c r="AI116" i="2"/>
  <c r="AI117" i="2"/>
  <c r="AI118" i="2"/>
  <c r="AI119" i="2"/>
  <c r="AI120" i="2"/>
  <c r="AI121" i="2"/>
  <c r="AI122" i="2"/>
  <c r="AI123" i="2"/>
  <c r="AI124" i="2"/>
  <c r="AI125" i="2"/>
  <c r="AI126" i="2"/>
  <c r="AI127" i="2"/>
  <c r="AI128" i="2"/>
  <c r="AI129" i="2"/>
  <c r="AI130" i="2"/>
  <c r="AI131" i="2"/>
  <c r="AI132" i="2"/>
  <c r="AI133" i="2"/>
  <c r="AI134" i="2"/>
  <c r="AI135" i="2"/>
  <c r="AI136" i="2"/>
  <c r="AI137" i="2"/>
  <c r="AI138" i="2"/>
  <c r="AI139" i="2"/>
  <c r="AI140" i="2"/>
  <c r="AI141" i="2"/>
  <c r="AI142" i="2"/>
  <c r="AI143" i="2"/>
  <c r="AI144" i="2"/>
  <c r="AI145" i="2"/>
  <c r="AI146" i="2"/>
  <c r="AI147" i="2"/>
  <c r="AI148" i="2"/>
  <c r="AI149" i="2"/>
  <c r="AI150" i="2"/>
  <c r="AI151" i="2"/>
  <c r="AI152" i="2"/>
  <c r="AI153" i="2"/>
  <c r="AI154" i="2"/>
  <c r="AI155" i="2"/>
  <c r="AI156" i="2"/>
  <c r="AI157" i="2"/>
  <c r="AI158" i="2"/>
  <c r="AI159" i="2"/>
  <c r="AI160" i="2"/>
  <c r="AI161" i="2"/>
  <c r="AI162" i="2"/>
  <c r="AI163" i="2"/>
  <c r="AI164" i="2"/>
  <c r="AI165" i="2"/>
  <c r="AI166" i="2"/>
  <c r="AI167" i="2"/>
  <c r="AI168" i="2"/>
  <c r="AI169" i="2"/>
  <c r="AI170" i="2"/>
  <c r="AI171" i="2"/>
  <c r="AI2" i="2"/>
  <c r="AK3" i="2"/>
  <c r="AK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0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2" i="2"/>
  <c r="AC167" i="2"/>
  <c r="AC168" i="2"/>
  <c r="AC169" i="2"/>
  <c r="AC170" i="2"/>
  <c r="AC171" i="2"/>
  <c r="AB167" i="2"/>
  <c r="AB168" i="2"/>
  <c r="AB169" i="2"/>
  <c r="AB170" i="2"/>
  <c r="AB171" i="2"/>
  <c r="AC3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B3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C2" i="2"/>
  <c r="AB2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2" i="2"/>
  <c r="W162" i="2" l="1"/>
  <c r="W150" i="2"/>
  <c r="W138" i="2"/>
  <c r="W126" i="2"/>
  <c r="W114" i="2"/>
  <c r="W102" i="2"/>
  <c r="W90" i="2"/>
  <c r="W78" i="2"/>
  <c r="W66" i="2"/>
  <c r="W54" i="2"/>
  <c r="W42" i="2"/>
  <c r="W30" i="2"/>
  <c r="W18" i="2"/>
  <c r="W6" i="2"/>
  <c r="W171" i="2"/>
  <c r="W159" i="2"/>
  <c r="W147" i="2"/>
  <c r="W135" i="2"/>
  <c r="W123" i="2"/>
  <c r="W111" i="2"/>
  <c r="W99" i="2"/>
  <c r="W87" i="2"/>
  <c r="W75" i="2"/>
  <c r="W63" i="2"/>
  <c r="W51" i="2"/>
  <c r="W39" i="2"/>
  <c r="W27" i="2"/>
  <c r="W3" i="2"/>
  <c r="W170" i="2"/>
  <c r="W158" i="2"/>
  <c r="W146" i="2"/>
  <c r="W134" i="2"/>
  <c r="W122" i="2"/>
  <c r="W110" i="2"/>
  <c r="W98" i="2"/>
  <c r="W86" i="2"/>
  <c r="W74" i="2"/>
  <c r="W62" i="2"/>
  <c r="W50" i="2"/>
  <c r="W38" i="2"/>
  <c r="W26" i="2"/>
  <c r="W14" i="2"/>
  <c r="W127" i="2"/>
  <c r="W55" i="2"/>
  <c r="W103" i="2"/>
  <c r="W31" i="2"/>
  <c r="T165" i="2"/>
  <c r="T153" i="2"/>
  <c r="T141" i="2"/>
  <c r="T129" i="2"/>
  <c r="T117" i="2"/>
  <c r="T105" i="2"/>
  <c r="T93" i="2"/>
  <c r="T81" i="2"/>
  <c r="T69" i="2"/>
  <c r="T57" i="2"/>
  <c r="T45" i="2"/>
  <c r="T33" i="2"/>
  <c r="T21" i="2"/>
  <c r="T9" i="2"/>
  <c r="T164" i="2"/>
  <c r="T152" i="2"/>
  <c r="T140" i="2"/>
  <c r="T128" i="2"/>
  <c r="T116" i="2"/>
  <c r="T104" i="2"/>
  <c r="T92" i="2"/>
  <c r="T80" i="2"/>
  <c r="T68" i="2"/>
  <c r="T56" i="2"/>
  <c r="T44" i="2"/>
  <c r="T32" i="2"/>
  <c r="T20" i="2"/>
  <c r="T8" i="2"/>
  <c r="W163" i="2"/>
  <c r="W91" i="2"/>
  <c r="W19" i="2"/>
  <c r="T151" i="2"/>
  <c r="T139" i="2"/>
  <c r="T79" i="2"/>
  <c r="U79" i="2" s="1"/>
  <c r="V79" i="2" s="1"/>
  <c r="W79" i="2" s="1"/>
  <c r="T67" i="2"/>
  <c r="T7" i="2"/>
  <c r="T162" i="2"/>
  <c r="T150" i="2"/>
  <c r="T138" i="2"/>
  <c r="T126" i="2"/>
  <c r="T114" i="2"/>
  <c r="T102" i="2"/>
  <c r="T90" i="2"/>
  <c r="T78" i="2"/>
  <c r="T66" i="2"/>
  <c r="T54" i="2"/>
  <c r="T42" i="2"/>
  <c r="T30" i="2"/>
  <c r="T18" i="2"/>
  <c r="T6" i="2"/>
  <c r="T161" i="2"/>
  <c r="T149" i="2"/>
  <c r="T137" i="2"/>
  <c r="T125" i="2"/>
  <c r="T113" i="2"/>
  <c r="T101" i="2"/>
  <c r="T89" i="2"/>
  <c r="T77" i="2"/>
  <c r="T65" i="2"/>
  <c r="T53" i="2"/>
  <c r="T41" i="2"/>
  <c r="T29" i="2"/>
  <c r="T17" i="2"/>
  <c r="T5" i="2"/>
  <c r="T2" i="2"/>
  <c r="T160" i="2"/>
  <c r="T148" i="2"/>
  <c r="T136" i="2"/>
  <c r="T124" i="2"/>
  <c r="T112" i="2"/>
  <c r="T100" i="2"/>
  <c r="T88" i="2"/>
  <c r="T76" i="2"/>
  <c r="T64" i="2"/>
  <c r="T52" i="2"/>
  <c r="T40" i="2"/>
  <c r="T28" i="2"/>
  <c r="T16" i="2"/>
  <c r="T4" i="2"/>
  <c r="T171" i="2"/>
  <c r="T159" i="2"/>
  <c r="T147" i="2"/>
  <c r="T135" i="2"/>
  <c r="T123" i="2"/>
  <c r="T111" i="2"/>
  <c r="T99" i="2"/>
  <c r="T87" i="2"/>
  <c r="T75" i="2"/>
  <c r="T63" i="2"/>
  <c r="T51" i="2"/>
  <c r="T39" i="2"/>
  <c r="T27" i="2"/>
  <c r="T15" i="2"/>
  <c r="U15" i="2" s="1"/>
  <c r="V15" i="2" s="1"/>
  <c r="W15" i="2" s="1"/>
  <c r="T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E51FF4F-8D2A-4CE3-A918-757750FB58FB}" name="TransferReport" type="6" refreshedVersion="8" background="1" saveData="1">
    <textPr prompt="0" codePage="437" sourceFile="F:\APP\List of Remotes\TransferReport.txt" tab="0" comma="1" delimiter="=">
      <textFields count="7">
        <textField/>
        <textField/>
        <textField/>
        <textField/>
        <textField/>
        <textField/>
        <textField/>
      </textFields>
    </textPr>
  </connection>
  <connection id="2" xr16:uid="{7D8DCD7C-B300-4F67-B556-6D6A22643E3B}" name="TransferReport1" type="6" refreshedVersion="8" background="1" saveData="1">
    <textPr prompt="0" codePage="437" sourceFile="F:\USIMaster\List of Remotes\TransferReport.txt" tab="0" comma="1" consecutive="1" delimiter="=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<sst xmlns="http://schemas.openxmlformats.org/spreadsheetml/2006/main" count="2916" uniqueCount="981">
  <si>
    <t>Portland Sub</t>
  </si>
  <si>
    <t>ONLINE</t>
  </si>
  <si>
    <t>Cotton Primary</t>
  </si>
  <si>
    <t>Athena GPC DFR</t>
  </si>
  <si>
    <t>Springhill Church DME</t>
  </si>
  <si>
    <t>Little Ogeechee 230/115kV DME</t>
  </si>
  <si>
    <t>Scooter</t>
  </si>
  <si>
    <t>Bickley SS DME</t>
  </si>
  <si>
    <t>Savage Creek DME</t>
  </si>
  <si>
    <t>Hadden Pond DME</t>
  </si>
  <si>
    <t>Patsiliga Creek DME</t>
  </si>
  <si>
    <t>Rachels Pond DME</t>
  </si>
  <si>
    <t>Wellston DME</t>
  </si>
  <si>
    <t>Faceville</t>
  </si>
  <si>
    <t>Sun Hill DME</t>
  </si>
  <si>
    <t>Daisy DME</t>
  </si>
  <si>
    <t>Goose Pond Road DME</t>
  </si>
  <si>
    <t>NORTHWEST 115KV</t>
  </si>
  <si>
    <t>Live Oak DME</t>
  </si>
  <si>
    <t>Huyndai Motors DME</t>
  </si>
  <si>
    <t>Northwest 230kV</t>
  </si>
  <si>
    <t>Rocky Creek DME</t>
  </si>
  <si>
    <t>Goldens Creek</t>
  </si>
  <si>
    <t>Rustin Lake DME</t>
  </si>
  <si>
    <t>Flink Overlook</t>
  </si>
  <si>
    <t>Terrora Common DME</t>
  </si>
  <si>
    <t>Wiregrass 230-DME</t>
  </si>
  <si>
    <t>Scottdale 230KV DME</t>
  </si>
  <si>
    <t>[Last24HoursReport]</t>
  </si>
  <si>
    <t>Alpharetta 230/25kV GPC</t>
  </si>
  <si>
    <t>9/28/2024-14:52:31</t>
  </si>
  <si>
    <t>Gerdau 230/34/13 DME GPC</t>
  </si>
  <si>
    <t>10/9/2024-01:19:44</t>
  </si>
  <si>
    <t>Austin Dr 230/115 DF/SE  GPC</t>
  </si>
  <si>
    <t>10/9/2024-01:02:25</t>
  </si>
  <si>
    <t>Colerain 230/115 DF/SE  GPC</t>
  </si>
  <si>
    <t>9/28/2024-04:07:31</t>
  </si>
  <si>
    <t>Conyers 230/115 DF/SE  GPC</t>
  </si>
  <si>
    <t>10/1/2024-14:21:45</t>
  </si>
  <si>
    <t>10/2/2024-01:16:14</t>
  </si>
  <si>
    <t>Dalton DS</t>
  </si>
  <si>
    <t>10/9/2024-01:12:33</t>
  </si>
  <si>
    <t>Davis Street DF/SE GPC</t>
  </si>
  <si>
    <t>10/7/2024-01:12:14</t>
  </si>
  <si>
    <t>Dean Forest DME GPC</t>
  </si>
  <si>
    <t>10/5/2024-01:13:13</t>
  </si>
  <si>
    <t>Deptford 115/46 DF/SE GPC</t>
  </si>
  <si>
    <t>10/9/2024-01:13:54</t>
  </si>
  <si>
    <t>Dering Circle 230 DME</t>
  </si>
  <si>
    <t>9/28/2024-04:30:36</t>
  </si>
  <si>
    <t>E.Dalton 230/115 DF/SE GPC</t>
  </si>
  <si>
    <t>10/1/2024-01:33:24</t>
  </si>
  <si>
    <t>Eatonton Pri DME GPC</t>
  </si>
  <si>
    <t>9/25/2024-01:16:19</t>
  </si>
  <si>
    <t>Evans 230/115 DF/SE GPC</t>
  </si>
  <si>
    <t>10/2/2024-09:19:01</t>
  </si>
  <si>
    <t>10/2/2024-11:03:18</t>
  </si>
  <si>
    <t>Online</t>
  </si>
  <si>
    <t>Fortson 500 DF/SE MEAG</t>
  </si>
  <si>
    <t>9/28/2024-07:50:48</t>
  </si>
  <si>
    <t>Grady DF/SE GPC</t>
  </si>
  <si>
    <t>10/3/2024-01:24:38</t>
  </si>
  <si>
    <t>Magnolia 115/46kV DME GPC</t>
  </si>
  <si>
    <t>10/8/2024-01:27:12</t>
  </si>
  <si>
    <t>Meldrim 230/115 DF/SE  GPC</t>
  </si>
  <si>
    <t>10/8/2024-01:30:00</t>
  </si>
  <si>
    <t>Millen Pri 115/46 DF/SE  GPC</t>
  </si>
  <si>
    <t>10/8/2024-01:30:32</t>
  </si>
  <si>
    <t>10/9/2024-01:28:00</t>
  </si>
  <si>
    <t>Mitchell 115kV DME GPC</t>
  </si>
  <si>
    <t>10/8/2024-01:30:53</t>
  </si>
  <si>
    <t>Mitchell 230 DME GPC</t>
  </si>
  <si>
    <t>9/30/2024-02:00:51</t>
  </si>
  <si>
    <t>N.Tifton 115 DF/SE  GPC</t>
  </si>
  <si>
    <t>10/1/2024-02:03:45</t>
  </si>
  <si>
    <t>10/2/2024-01:37:03</t>
  </si>
  <si>
    <t>N.Tifton 500 DF/SE 1 GPC</t>
  </si>
  <si>
    <t>9/30/2024-02:03:02</t>
  </si>
  <si>
    <t>Norcross 500/230 DF/SE  GPC</t>
  </si>
  <si>
    <t>10/8/2024-01:35:18</t>
  </si>
  <si>
    <t>Oostanaula</t>
  </si>
  <si>
    <t>10/1/2024-02:12:31</t>
  </si>
  <si>
    <t>Palmyra 230/115kV DME GPC</t>
  </si>
  <si>
    <t>9/30/2024-02:11:57</t>
  </si>
  <si>
    <t>Plt Bowen 230 DF/SE  GPC New</t>
  </si>
  <si>
    <t>10/1/2024-02:18:24</t>
  </si>
  <si>
    <t>Rock Spring 230/115 DF/SE GPC</t>
  </si>
  <si>
    <t>10/8/2024-01:41:56</t>
  </si>
  <si>
    <t>S.Augusta 230/115 DF/SE  GPC</t>
  </si>
  <si>
    <t>10/7/2024-01:39:09</t>
  </si>
  <si>
    <t>South Columbus GPC DME</t>
  </si>
  <si>
    <t>9/30/2024-02:30:10</t>
  </si>
  <si>
    <t>South Macon DF/SE GPC</t>
  </si>
  <si>
    <t>10/9/2024-01:41:54</t>
  </si>
  <si>
    <t>Statesboro Pri DME GPC</t>
  </si>
  <si>
    <t>9/30/2024-02:31:35</t>
  </si>
  <si>
    <t>10/1/2024-02:30:09</t>
  </si>
  <si>
    <t>Thomasville 230/115 DF/SE MEAG</t>
  </si>
  <si>
    <t>9/30/2024-02:37:59</t>
  </si>
  <si>
    <t>Vogtle 3 and 4 500kV DF/SE</t>
  </si>
  <si>
    <t>10/6/2024-09:31:53</t>
  </si>
  <si>
    <t>Vidalia DME GPC</t>
  </si>
  <si>
    <t>10/9/2024-01:46:50</t>
  </si>
  <si>
    <t>Tunnel Hill</t>
  </si>
  <si>
    <t>9/27/2024-11:02:34</t>
  </si>
  <si>
    <t>9/27/2024-11:03:03</t>
  </si>
  <si>
    <t>Cartersville</t>
  </si>
  <si>
    <t>10/2/2024-01:12:08</t>
  </si>
  <si>
    <t>Boulevard (Sav) DF/SE GPC</t>
  </si>
  <si>
    <t>10/9/2024-01:05:12</t>
  </si>
  <si>
    <t>Fortson 230/115 DF/SE MEAG</t>
  </si>
  <si>
    <t>9/28/2024-07:50:16</t>
  </si>
  <si>
    <t>Hammond 230/115kV DF/SE GPC</t>
  </si>
  <si>
    <t>10/1/2024-01:45:07</t>
  </si>
  <si>
    <t>Pinson DME GPC</t>
  </si>
  <si>
    <t>9/30/2024-03:39:28</t>
  </si>
  <si>
    <t>10/1/2024-02:15:46</t>
  </si>
  <si>
    <t>Toccoa-GPC</t>
  </si>
  <si>
    <t>9/28/2024-13:17:09</t>
  </si>
  <si>
    <t>Wadley Primary 500 DME GPC</t>
  </si>
  <si>
    <t>10/7/2024-01:47:28</t>
  </si>
  <si>
    <t>Cornish Mtn 230/115 DF/SE  GPC</t>
  </si>
  <si>
    <t>9/27/2024-20:05:48</t>
  </si>
  <si>
    <t>9/27/2024-20:14:17</t>
  </si>
  <si>
    <t>Butler 230/115 DME  GPC</t>
  </si>
  <si>
    <t>9/28/2024-01:48:21</t>
  </si>
  <si>
    <t>Porterdale 230/115 DF/SE GPC</t>
  </si>
  <si>
    <t>9/28/2024-11:37:03</t>
  </si>
  <si>
    <t>Yates Common DME GPC</t>
  </si>
  <si>
    <t>10/8/2024-01:55:26</t>
  </si>
  <si>
    <t>Dyer Road 230/115 DF/SE GPC</t>
  </si>
  <si>
    <t>10/4/2024-01:16:41</t>
  </si>
  <si>
    <t>SCHERER COMMON 500kV</t>
  </si>
  <si>
    <t>10/8/2024-01:46:15</t>
  </si>
  <si>
    <t>10/9/2024-01:39:59</t>
  </si>
  <si>
    <t>Americus DME GPC</t>
  </si>
  <si>
    <t>9/30/2024-01:01:56</t>
  </si>
  <si>
    <t>Kathleen 230/115 DF/SE  GPC</t>
  </si>
  <si>
    <t>9/28/2024-08:26:04</t>
  </si>
  <si>
    <t>South Bainbridge 230 DF/SE GPC</t>
  </si>
  <si>
    <t>10/6/2024-01:40:54</t>
  </si>
  <si>
    <t>Warrenton Pri 230/115 DF/SE GPC</t>
  </si>
  <si>
    <t>10/1/2024-13:30:39</t>
  </si>
  <si>
    <t>10/1/2024-13:41:46</t>
  </si>
  <si>
    <t>West Milledgeville GPC DF/SE</t>
  </si>
  <si>
    <t>9/28/2024-14:26:40</t>
  </si>
  <si>
    <t>Dawson Crossing 230/115 DME GPC</t>
  </si>
  <si>
    <t>10/3/2024-15:31:35</t>
  </si>
  <si>
    <t>Tallulah Lodge 115kV DF/SE GPC</t>
  </si>
  <si>
    <t>10/8/2024-01:49:22</t>
  </si>
  <si>
    <t>BOULEVARD (ATL) 230kV DME GPC</t>
  </si>
  <si>
    <t>10/1/2024-01:10:04</t>
  </si>
  <si>
    <t>Clermont Junction GPC DME</t>
  </si>
  <si>
    <t>9/28/2024-04:04:04</t>
  </si>
  <si>
    <t>Cumming 230/115 DF/SE  GPC</t>
  </si>
  <si>
    <t>9/28/2024-04:12:26</t>
  </si>
  <si>
    <t>Gainesville #1 115/46kV DME GPC</t>
  </si>
  <si>
    <t>10/3/2024-01:22:56</t>
  </si>
  <si>
    <t>Norcross 115KV</t>
  </si>
  <si>
    <t>10/8/2024-01:33:35</t>
  </si>
  <si>
    <t>Norcross 230KV</t>
  </si>
  <si>
    <t>10/8/2024-01:34:53</t>
  </si>
  <si>
    <t>S.Hall 230 DF/SE  GPC</t>
  </si>
  <si>
    <t>9/10/2024-01:43:43</t>
  </si>
  <si>
    <t>Shoal Creek DF/SE GPC</t>
  </si>
  <si>
    <t>9/28/2024-11:55:27</t>
  </si>
  <si>
    <t>Suwanee 230/115 DF/SE GPC</t>
  </si>
  <si>
    <t>10/2/2024-01:52:38</t>
  </si>
  <si>
    <t>Commerce Primary DME GPC</t>
  </si>
  <si>
    <t>9/27/2024-05:47:34</t>
  </si>
  <si>
    <t>9/28/2024-04:08:46</t>
  </si>
  <si>
    <t>Fifteenth Street DME</t>
  </si>
  <si>
    <t>10/8/2024-01:18:30</t>
  </si>
  <si>
    <t>Pitts 230/115kV (MEAG)</t>
  </si>
  <si>
    <t>10/5/2024-01:38:11</t>
  </si>
  <si>
    <t>Looper's Farm 230 DF/SE DALTON</t>
  </si>
  <si>
    <t>8/2/2024-01:27:29</t>
  </si>
  <si>
    <t>Kingsland 230/115kV DF/SE GPC</t>
  </si>
  <si>
    <t>9/28/2024-08:29:43</t>
  </si>
  <si>
    <t>LaGrange</t>
  </si>
  <si>
    <t>10/9/2024-01:23:38</t>
  </si>
  <si>
    <t>McManus GPC DME</t>
  </si>
  <si>
    <t>9/28/2024-09:12:49</t>
  </si>
  <si>
    <t>Offerman 230/115kV DME GPC</t>
  </si>
  <si>
    <t>9/28/2024-10:45:40</t>
  </si>
  <si>
    <t>9/29/2024-02:21:31</t>
  </si>
  <si>
    <t>West Brunswick DME GPC</t>
  </si>
  <si>
    <t>9/28/2024-14:21:02</t>
  </si>
  <si>
    <t>Brunswick DME GPC</t>
  </si>
  <si>
    <t>9/28/2024-01:42:12</t>
  </si>
  <si>
    <t>Atkinson 115kV DME GPC</t>
  </si>
  <si>
    <t>9/28/2024-01:02:42</t>
  </si>
  <si>
    <t>Bio 230/115 DF/SE  GPC</t>
  </si>
  <si>
    <t>9/29/2024-01:07:17</t>
  </si>
  <si>
    <t>Northwest DME GPC</t>
  </si>
  <si>
    <t>10/7/2024-06:26:19</t>
  </si>
  <si>
    <t>10/8/2024-01:36:23</t>
  </si>
  <si>
    <t>Plt McDonough 230/115 DF/SE  GPC</t>
  </si>
  <si>
    <t>10/7/2024-01:37:02</t>
  </si>
  <si>
    <t>Pine Grove Primary 230/115kV GPC</t>
  </si>
  <si>
    <t>10/8/2024-06:31:52</t>
  </si>
  <si>
    <t>10/8/2024-06:32:44</t>
  </si>
  <si>
    <t>Branch DF/SE GPC</t>
  </si>
  <si>
    <t>9/29/2024-01:10:17</t>
  </si>
  <si>
    <t>9/29/2024-17:44:19</t>
  </si>
  <si>
    <t>Snellville Pri 230/115 DF/SE GPC</t>
  </si>
  <si>
    <t>9/28/2024-11:58:35</t>
  </si>
  <si>
    <t>West Valdosta DME GPC</t>
  </si>
  <si>
    <t>10/8/2024-06:33:19</t>
  </si>
  <si>
    <t>10/9/2024-01:49:30</t>
  </si>
  <si>
    <t>Athens 115/46kV  DF/SE GPC</t>
  </si>
  <si>
    <t>9/27/2024-03:24:46</t>
  </si>
  <si>
    <t>9/28/2024-01:02:01</t>
  </si>
  <si>
    <t>GAINESVILLE #2 DME GPC</t>
  </si>
  <si>
    <t>9/28/2024-07:52:43</t>
  </si>
  <si>
    <t>Hill Street 230/20kV GPC DME</t>
  </si>
  <si>
    <t>9/28/2024-08:04:33</t>
  </si>
  <si>
    <t>Lamar Cnty Ind 115 DF/SE  GPC</t>
  </si>
  <si>
    <t>9/28/2024-08:44:25</t>
  </si>
  <si>
    <t>Northwinds DME GPC</t>
  </si>
  <si>
    <t>9/28/2024-10:33:50</t>
  </si>
  <si>
    <t>S.Hall 500 DF/SE  GPC</t>
  </si>
  <si>
    <t>10/9/2024-01:39:36</t>
  </si>
  <si>
    <t>OFFLINE</t>
  </si>
  <si>
    <t>Warthen 500 DF/SE  GPC</t>
  </si>
  <si>
    <t>9/28/2024-13:59:12</t>
  </si>
  <si>
    <t>Dum Jon DME GPC</t>
  </si>
  <si>
    <t>9/28/2024-05:33:57</t>
  </si>
  <si>
    <t>9/29/2024-01:34:14</t>
  </si>
  <si>
    <t>Pittman Road</t>
  </si>
  <si>
    <t>10/8/2024-01:38:46</t>
  </si>
  <si>
    <t>10/9/2024-01:35:44</t>
  </si>
  <si>
    <t>Goat Rock 115kV DF/SE GPC</t>
  </si>
  <si>
    <t>9/14/2024-01:25:05</t>
  </si>
  <si>
    <t>Goat Rock 230 DF/SE GPC</t>
  </si>
  <si>
    <t>9/25/2024-01:20:30</t>
  </si>
  <si>
    <t>9/26/2024-01:19:35</t>
  </si>
  <si>
    <t>Thomaston 230/115 SE  GPC</t>
  </si>
  <si>
    <t>10/9/2024-01:45:06</t>
  </si>
  <si>
    <t>Augusta News 230/13.8  DF/SE GPC</t>
  </si>
  <si>
    <t>9/28/2024-01:15:53</t>
  </si>
  <si>
    <t>Bartletts Ferry DF/SE GPC</t>
  </si>
  <si>
    <t>10/9/2024-01:02:59</t>
  </si>
  <si>
    <t>Kraft 115kV DF/SE GPC</t>
  </si>
  <si>
    <t>10/8/2024-01:24:41</t>
  </si>
  <si>
    <t>Plt Vogtle Swyd 500 DF/SE #2 GPC</t>
  </si>
  <si>
    <t>10/3/2024-01:43:21</t>
  </si>
  <si>
    <t>Wadley Pri DME MEAG</t>
  </si>
  <si>
    <t>10/7/2024-01:47:05</t>
  </si>
  <si>
    <t>Plt Vogtle Swyd 230 DF/SE 1 GPC</t>
  </si>
  <si>
    <t>9/30/2024-02:22:06</t>
  </si>
  <si>
    <t>Stump Creek 230/115 DF/SE  GPC</t>
  </si>
  <si>
    <t>9/28/2024-12:21:32</t>
  </si>
  <si>
    <t>9/29/2024-02:39:44</t>
  </si>
  <si>
    <t>McIntosh 115kV DF/SE  GPC</t>
  </si>
  <si>
    <t>10/5/2024-01:27:55</t>
  </si>
  <si>
    <t>McIntosh 230kV DF/SE GPC</t>
  </si>
  <si>
    <t>10/5/2024-01:28:31</t>
  </si>
  <si>
    <t>Augusta Cp Pk 230/25  DF/SE  GPC</t>
  </si>
  <si>
    <t>9/28/2024-01:05:35</t>
  </si>
  <si>
    <t>Hollingsworth Ferry</t>
  </si>
  <si>
    <t>9/28/2024-08:25:06</t>
  </si>
  <si>
    <t>Dublin DME</t>
  </si>
  <si>
    <t>10/7/2024-01:14:21</t>
  </si>
  <si>
    <t>10/8/2024-01:13:57</t>
  </si>
  <si>
    <t>West McIntosh DME</t>
  </si>
  <si>
    <t>9/28/2024-14:23:50</t>
  </si>
  <si>
    <t>Thalman 500kV</t>
  </si>
  <si>
    <t>9/28/2024-12:34:18</t>
  </si>
  <si>
    <t>9/29/2024-02:43:22</t>
  </si>
  <si>
    <t>Vogtle 230kV Switching SS GPC</t>
  </si>
  <si>
    <t>9/28/2024-13:31:25</t>
  </si>
  <si>
    <t>Wilson CT GPC DME</t>
  </si>
  <si>
    <t>9/28/2024-14:47:35</t>
  </si>
  <si>
    <t>Thalmann 230kV</t>
  </si>
  <si>
    <t>9/28/2024-12:40:29</t>
  </si>
  <si>
    <t>9/29/2024-02:43:59</t>
  </si>
  <si>
    <t>Plt Bowen 500 DF/SE GPC</t>
  </si>
  <si>
    <t>10/3/2024-01:41:27</t>
  </si>
  <si>
    <t>North Tifton 230kV DME</t>
  </si>
  <si>
    <t>10/9/2024-01:32:42</t>
  </si>
  <si>
    <t>Lawrenceville DME</t>
  </si>
  <si>
    <t>9/28/2024-08:46:00</t>
  </si>
  <si>
    <t>PLANT HATCH SNC</t>
  </si>
  <si>
    <t>10/3/2024-08:17:22</t>
  </si>
  <si>
    <t>10/3/2024-20:41:05</t>
  </si>
  <si>
    <t>Klondike DME</t>
  </si>
  <si>
    <t>10/8/2024-01:24:16</t>
  </si>
  <si>
    <t>McGrau Ford 230 DF/SE 1 GPC</t>
  </si>
  <si>
    <t>9/28/2024-09:00:06</t>
  </si>
  <si>
    <t>McGrau Ford 500 DF/SE  2  GPC</t>
  </si>
  <si>
    <t>9/28/2024-09:01:03</t>
  </si>
  <si>
    <t>East Moultrie 230/115kV DME</t>
  </si>
  <si>
    <t>9/30/2024-01:30:41</t>
  </si>
  <si>
    <t>BULL SLUICE 230kV</t>
  </si>
  <si>
    <t>9/28/2024-01:42:53</t>
  </si>
  <si>
    <t>Claxton DME</t>
  </si>
  <si>
    <t>10/9/2024-01:10:40</t>
  </si>
  <si>
    <t>THOMPSON PRIMARY 230kV</t>
  </si>
  <si>
    <t>10/2/2024-01:54:53</t>
  </si>
  <si>
    <t>BULL SLUICE 500kV</t>
  </si>
  <si>
    <t>9/28/2024-01:45:43</t>
  </si>
  <si>
    <t>Baxley 115/46kV DME</t>
  </si>
  <si>
    <t>10/9/2024-01:03:48</t>
  </si>
  <si>
    <t>Mossy Branch</t>
  </si>
  <si>
    <t>10/2/2024-01:36:37</t>
  </si>
  <si>
    <t>East Point</t>
  </si>
  <si>
    <t>10/9/2024-01:16:23</t>
  </si>
  <si>
    <t>Blanket's Crk 230/115 DF/SE GPC</t>
  </si>
  <si>
    <t>9/27/2024-19:53:02</t>
  </si>
  <si>
    <t>9/27/2024-20:05:14</t>
  </si>
  <si>
    <t>Waynesboro Pri 230/115kV</t>
  </si>
  <si>
    <t>10/6/2024-01:48:13</t>
  </si>
  <si>
    <t>Gordon 230/115 DF/SE GPC</t>
  </si>
  <si>
    <t>10/6/2024-01:19:19</t>
  </si>
  <si>
    <t>Hinesville Primary 115/12kV DME</t>
  </si>
  <si>
    <t>10/8/2024-01:22:30</t>
  </si>
  <si>
    <t>10/9/2024-01:21:31</t>
  </si>
  <si>
    <t>FORTSON 500KV DME</t>
  </si>
  <si>
    <t>9/28/2024-07:51:13</t>
  </si>
  <si>
    <t>Norcross 500kV DME</t>
  </si>
  <si>
    <t>10/5/2024-01:34:27</t>
  </si>
  <si>
    <t>Thomson 500/230 DF/SE GPC</t>
  </si>
  <si>
    <t>10/2/2024-01:55:08</t>
  </si>
  <si>
    <t>Tenaska 500 DF/SE  GPC</t>
  </si>
  <si>
    <t>10/2/2024-01:53:23</t>
  </si>
  <si>
    <t>Nelson</t>
  </si>
  <si>
    <t>9/28/2024-10:04:47</t>
  </si>
  <si>
    <t>Avalon Jct 115 DF/SE  GPC</t>
  </si>
  <si>
    <t>9/28/2024-01:18:39</t>
  </si>
  <si>
    <t>Kraft 230 DF/SE GPC</t>
  </si>
  <si>
    <t>10/5/2024-01:23:50</t>
  </si>
  <si>
    <t>Pegamore 230 DF/SE  GPC</t>
  </si>
  <si>
    <t>10/1/2024-02:14:14</t>
  </si>
  <si>
    <t>RIGGINS MILL 230kV DME</t>
  </si>
  <si>
    <t>9/28/2024-11:38:42</t>
  </si>
  <si>
    <t>Plt Scherer Swyd 115kV DF/SE GPC</t>
  </si>
  <si>
    <t>9/28/2024-11:12:36</t>
  </si>
  <si>
    <t>[TransferReport]</t>
  </si>
  <si>
    <t>10/9/2024-01:38:46</t>
  </si>
  <si>
    <t>10/9/2024-01:50:13</t>
  </si>
  <si>
    <t>10/9/2024-01:49:45</t>
  </si>
  <si>
    <t>10/9/2024-01:49:04</t>
  </si>
  <si>
    <t>10/9/2024-01:48:52</t>
  </si>
  <si>
    <t>10/9/2024-01:48:40</t>
  </si>
  <si>
    <t>10/9/2024-01:48:24</t>
  </si>
  <si>
    <t>10/9/2024-01:48:11</t>
  </si>
  <si>
    <t>10/9/2024-01:47:57</t>
  </si>
  <si>
    <t>10/9/2024-01:47:40</t>
  </si>
  <si>
    <t>10/9/2024-01:47:28</t>
  </si>
  <si>
    <t>10/9/2024-01:47:14</t>
  </si>
  <si>
    <t>10/9/2024-01:47:03</t>
  </si>
  <si>
    <t>10/9/2024-01:46:17</t>
  </si>
  <si>
    <t>10/9/2024-01:46:03</t>
  </si>
  <si>
    <t>10/9/2024-01:45:49</t>
  </si>
  <si>
    <t>10/9/2024-01:45:38</t>
  </si>
  <si>
    <t>10/9/2024-01:45:23</t>
  </si>
  <si>
    <t>10/9/2024-01:43:41</t>
  </si>
  <si>
    <t>10/9/2024-01:43:29</t>
  </si>
  <si>
    <t>10/9/2024-01:43:17</t>
  </si>
  <si>
    <t>10/9/2024-01:43:05</t>
  </si>
  <si>
    <t>10/9/2024-01:42:46</t>
  </si>
  <si>
    <t>10/9/2024-01:42:28</t>
  </si>
  <si>
    <t>10/9/2024-01:42:12</t>
  </si>
  <si>
    <t>10/9/2024-01:41:21</t>
  </si>
  <si>
    <t>10/9/2024-01:41:02</t>
  </si>
  <si>
    <t>10/9/2024-01:40:44</t>
  </si>
  <si>
    <t>Smyrna 230/115kV SER GPC</t>
  </si>
  <si>
    <t>10/9/2024-01:40:25</t>
  </si>
  <si>
    <t>10/9/2024-01:40:15</t>
  </si>
  <si>
    <t>10/7/2024-01:39:41</t>
  </si>
  <si>
    <t>10/7/2024-01:39:31</t>
  </si>
  <si>
    <t>S.Griffin 230/115 SE  MEAG</t>
  </si>
  <si>
    <t>10/9/2024-01:39:15</t>
  </si>
  <si>
    <t>10/9/2024-01:39:03</t>
  </si>
  <si>
    <t>10/9/2024-01:38:21</t>
  </si>
  <si>
    <t>10/9/2024-01:38:05</t>
  </si>
  <si>
    <t>10/9/2024-01:37:48</t>
  </si>
  <si>
    <t>10/9/2024-01:37:17</t>
  </si>
  <si>
    <t>10/9/2024-01:36:48</t>
  </si>
  <si>
    <t>10/9/2024-01:36:37</t>
  </si>
  <si>
    <t>10/9/2024-01:36:05</t>
  </si>
  <si>
    <t>10/9/2024-01:35:19</t>
  </si>
  <si>
    <t>10/9/2024-01:35:02</t>
  </si>
  <si>
    <t>Peachtree 230/115kV SER GPC</t>
  </si>
  <si>
    <t>10/9/2024-01:34:24</t>
  </si>
  <si>
    <t>10/9/2024-01:34:15</t>
  </si>
  <si>
    <t>10/9/2024-01:33:58</t>
  </si>
  <si>
    <t>10/9/2024-01:33:41</t>
  </si>
  <si>
    <t>10/9/2024-01:33:26</t>
  </si>
  <si>
    <t>NO_ANSWER</t>
  </si>
  <si>
    <t>10/9/2024-01:32:05</t>
  </si>
  <si>
    <t>10/9/2024-01:31:56</t>
  </si>
  <si>
    <t>10/9/2024-01:31:43</t>
  </si>
  <si>
    <t>10/9/2024-01:30:50</t>
  </si>
  <si>
    <t>10/9/2024-01:29:28</t>
  </si>
  <si>
    <t>10/9/2024-01:29:13</t>
  </si>
  <si>
    <t>10/9/2024-01:28:58</t>
  </si>
  <si>
    <t>10/9/2024-01:28:41</t>
  </si>
  <si>
    <t>10/9/2024-01:28:29</t>
  </si>
  <si>
    <t>10/9/2024-01:28:17</t>
  </si>
  <si>
    <t>10/9/2024-01:27:12</t>
  </si>
  <si>
    <t>10/9/2024-01:26:51</t>
  </si>
  <si>
    <t>10/9/2024-01:26:34</t>
  </si>
  <si>
    <t>10/9/2024-01:26:14</t>
  </si>
  <si>
    <t>10/9/2024-01:26:04</t>
  </si>
  <si>
    <t>10/9/2024-01:25:56</t>
  </si>
  <si>
    <t>10/9/2024-01:25:26</t>
  </si>
  <si>
    <t>10/9/2024-01:24:25</t>
  </si>
  <si>
    <t>10/9/2024-01:24:10</t>
  </si>
  <si>
    <t>10/9/2024-01:23:52</t>
  </si>
  <si>
    <t>10/9/2024-01:22:43</t>
  </si>
  <si>
    <t>10/9/2024-01:22:26</t>
  </si>
  <si>
    <t>10/9/2024-01:22:14</t>
  </si>
  <si>
    <t>10/9/2024-01:21:58</t>
  </si>
  <si>
    <t>10/9/2024-01:21:44</t>
  </si>
  <si>
    <t>10/9/2024-01:21:02</t>
  </si>
  <si>
    <t>10/9/2024-01:20:52</t>
  </si>
  <si>
    <t>10/9/2024-01:20:36</t>
  </si>
  <si>
    <t>10/9/2024-01:20:22</t>
  </si>
  <si>
    <t>10/9/2024-01:20:07</t>
  </si>
  <si>
    <t>10/9/2024-01:19:55</t>
  </si>
  <si>
    <t>10/9/2024-01:18:55</t>
  </si>
  <si>
    <t>10/9/2024-01:18:40</t>
  </si>
  <si>
    <t>10/9/2024-01:18:19</t>
  </si>
  <si>
    <t>10/9/2024-01:18:11</t>
  </si>
  <si>
    <t>10/9/2024-01:17:55</t>
  </si>
  <si>
    <t>10/9/2024-01:17:39</t>
  </si>
  <si>
    <t>10/9/2024-01:17:14</t>
  </si>
  <si>
    <t>10/9/2024-01:16:39</t>
  </si>
  <si>
    <t>10/9/2024-01:15:37</t>
  </si>
  <si>
    <t>10/9/2024-01:15:23</t>
  </si>
  <si>
    <t>10/9/2024-01:15:06</t>
  </si>
  <si>
    <t>10/9/2024-01:14:52</t>
  </si>
  <si>
    <t>10/9/2024-01:14:32</t>
  </si>
  <si>
    <t>10/9/2024-01:14:10</t>
  </si>
  <si>
    <t>10/9/2024-01:13:18</t>
  </si>
  <si>
    <t>10/9/2024-01:13:04</t>
  </si>
  <si>
    <t>10/9/2024-01:12:49</t>
  </si>
  <si>
    <t>10/9/2024-01:12:08</t>
  </si>
  <si>
    <t>10/9/2024-01:11:54</t>
  </si>
  <si>
    <t>10/9/2024-01:11:38</t>
  </si>
  <si>
    <t>10/9/2024-01:11:26</t>
  </si>
  <si>
    <t>10/9/2024-01:11:15</t>
  </si>
  <si>
    <t>10/9/2024-01:11:00</t>
  </si>
  <si>
    <t>10/9/2024-01:10:14</t>
  </si>
  <si>
    <t>10/9/2024-01:10:02</t>
  </si>
  <si>
    <t>10/9/2024-01:08:33</t>
  </si>
  <si>
    <t>10/9/2024-01:05:52</t>
  </si>
  <si>
    <t>10/9/2024-01:05:44</t>
  </si>
  <si>
    <t>10/9/2024-01:05:28</t>
  </si>
  <si>
    <t>10/9/2024-01:04:32</t>
  </si>
  <si>
    <t>10/9/2024-01:04:17</t>
  </si>
  <si>
    <t>10/9/2024-01:04:04</t>
  </si>
  <si>
    <t>10/9/2024-01:02:44</t>
  </si>
  <si>
    <t>10/9/2024-01:01:52</t>
  </si>
  <si>
    <t>10/9/2024-01:01:37</t>
  </si>
  <si>
    <t>10/9/2024-01:01:27</t>
  </si>
  <si>
    <t>10/9/2024-01:01:16</t>
  </si>
  <si>
    <t>10/9/2024-01:51:43</t>
  </si>
  <si>
    <t>10/9/2024-01:22:53</t>
  </si>
  <si>
    <t>10/9/2024-01:02:06</t>
  </si>
  <si>
    <t>10/9/2024-01:36:24</t>
  </si>
  <si>
    <t>10/9/2024-01:34:40</t>
  </si>
  <si>
    <t>10/9/2024-01:38:32</t>
  </si>
  <si>
    <t>10/9/2024-01:37:33</t>
  </si>
  <si>
    <t>[RemainingToPoll]</t>
  </si>
  <si>
    <t>AttemptsLeft</t>
  </si>
  <si>
    <t>Target Folder</t>
  </si>
  <si>
    <t>Connection Host Name</t>
  </si>
  <si>
    <t>Connection Password</t>
  </si>
  <si>
    <t>Connection Timeout</t>
  </si>
  <si>
    <t>Schedule Cron</t>
  </si>
  <si>
    <t>Vendor Device</t>
  </si>
  <si>
    <t xml:space="preserve">Connection Profile </t>
  </si>
  <si>
    <t>Acronym</t>
  </si>
  <si>
    <t>Name</t>
  </si>
  <si>
    <t xml:space="preserve">Rock Spring </t>
  </si>
  <si>
    <t xml:space="preserve">Yates Common </t>
  </si>
  <si>
    <t xml:space="preserve">Wilson CT </t>
  </si>
  <si>
    <t xml:space="preserve">West Valdosta </t>
  </si>
  <si>
    <t xml:space="preserve">West Milledgeville </t>
  </si>
  <si>
    <t xml:space="preserve">West McIntosh </t>
  </si>
  <si>
    <t>West Brunswick</t>
  </si>
  <si>
    <t xml:space="preserve">Waynesboro Pri </t>
  </si>
  <si>
    <t xml:space="preserve">Warthen </t>
  </si>
  <si>
    <t xml:space="preserve">Warrenton Pri </t>
  </si>
  <si>
    <t xml:space="preserve">Wadley Primary 500 </t>
  </si>
  <si>
    <t>Wadley Pri 230</t>
  </si>
  <si>
    <t xml:space="preserve">Vogtle 3 and 4 </t>
  </si>
  <si>
    <t>Vogtle 230kV Switching SS</t>
  </si>
  <si>
    <t>Vidalia</t>
  </si>
  <si>
    <t>Toccoa</t>
  </si>
  <si>
    <t>Thomson Primary 500</t>
  </si>
  <si>
    <t xml:space="preserve">Thomasville </t>
  </si>
  <si>
    <t xml:space="preserve">Thomaston </t>
  </si>
  <si>
    <t>Thalmann 230</t>
  </si>
  <si>
    <t xml:space="preserve">Tenaska </t>
  </si>
  <si>
    <t xml:space="preserve">Tallulah Lodge </t>
  </si>
  <si>
    <t xml:space="preserve">Suwanee </t>
  </si>
  <si>
    <t xml:space="preserve">Stump Creek </t>
  </si>
  <si>
    <t xml:space="preserve">Statesboro </t>
  </si>
  <si>
    <t xml:space="preserve">South Macon </t>
  </si>
  <si>
    <t xml:space="preserve">South Columbus </t>
  </si>
  <si>
    <t xml:space="preserve">South Bainbridge </t>
  </si>
  <si>
    <t xml:space="preserve">Snellville Pri </t>
  </si>
  <si>
    <t xml:space="preserve">Shoal Creek </t>
  </si>
  <si>
    <t xml:space="preserve">SCHERER COMMON </t>
  </si>
  <si>
    <t>S.Hall 500</t>
  </si>
  <si>
    <t>S.Hall 230</t>
  </si>
  <si>
    <t xml:space="preserve">S.Augusta </t>
  </si>
  <si>
    <t xml:space="preserve">Porterdale </t>
  </si>
  <si>
    <t xml:space="preserve">Plt Vogtle Swyd 500 </t>
  </si>
  <si>
    <t xml:space="preserve">Plt Vogtle Swyd 230 </t>
  </si>
  <si>
    <t xml:space="preserve">Plt McDonough </t>
  </si>
  <si>
    <t xml:space="preserve">Plt Bowen 500 </t>
  </si>
  <si>
    <t xml:space="preserve">Plt Bowen 230 </t>
  </si>
  <si>
    <t xml:space="preserve">Pitts </t>
  </si>
  <si>
    <t xml:space="preserve">Pinson </t>
  </si>
  <si>
    <t xml:space="preserve">Pine Grove Primary </t>
  </si>
  <si>
    <t xml:space="preserve">Palmyra </t>
  </si>
  <si>
    <t xml:space="preserve">Offerman </t>
  </si>
  <si>
    <t xml:space="preserve">Northwinds </t>
  </si>
  <si>
    <t>Norcross 500</t>
  </si>
  <si>
    <t>Norcross 230</t>
  </si>
  <si>
    <t>Norcross 115</t>
  </si>
  <si>
    <t xml:space="preserve">N.Tifton 500 </t>
  </si>
  <si>
    <t xml:space="preserve">N.Tifton 115 </t>
  </si>
  <si>
    <t>North Tifton 230</t>
  </si>
  <si>
    <t>Mitchell 115</t>
  </si>
  <si>
    <t>Mitchell 230</t>
  </si>
  <si>
    <t xml:space="preserve">Millen Pri </t>
  </si>
  <si>
    <t xml:space="preserve">Meldrim </t>
  </si>
  <si>
    <t xml:space="preserve">McManus </t>
  </si>
  <si>
    <t>McIntosh 230</t>
  </si>
  <si>
    <t>McIntosh 115</t>
  </si>
  <si>
    <t xml:space="preserve">McGrau Ford 500 </t>
  </si>
  <si>
    <t xml:space="preserve">McGrau Ford 230 </t>
  </si>
  <si>
    <t xml:space="preserve">Magnolia </t>
  </si>
  <si>
    <t xml:space="preserve">Lawrenceville </t>
  </si>
  <si>
    <t xml:space="preserve">Lamar Cnty Ind </t>
  </si>
  <si>
    <t xml:space="preserve">Kraft 115kV </t>
  </si>
  <si>
    <t xml:space="preserve">Klondike </t>
  </si>
  <si>
    <t xml:space="preserve">Kingsland </t>
  </si>
  <si>
    <t xml:space="preserve">Kathleen </t>
  </si>
  <si>
    <t xml:space="preserve">Hinesville Primary </t>
  </si>
  <si>
    <t xml:space="preserve">Hill Street </t>
  </si>
  <si>
    <t>Hammond</t>
  </si>
  <si>
    <t xml:space="preserve">Grady </t>
  </si>
  <si>
    <t xml:space="preserve">Gordon </t>
  </si>
  <si>
    <t xml:space="preserve">Goat Rock 230 </t>
  </si>
  <si>
    <t>Goat Rock 115</t>
  </si>
  <si>
    <t xml:space="preserve">Gerdau </t>
  </si>
  <si>
    <t>Gainesville 1</t>
  </si>
  <si>
    <t>FORTSON 500</t>
  </si>
  <si>
    <t xml:space="preserve">Fifteenth Street </t>
  </si>
  <si>
    <t xml:space="preserve">Evans </t>
  </si>
  <si>
    <t xml:space="preserve">East Moultrie </t>
  </si>
  <si>
    <t xml:space="preserve">E.Dalton </t>
  </si>
  <si>
    <t xml:space="preserve">Dyer Road </t>
  </si>
  <si>
    <t xml:space="preserve">Dum Jon </t>
  </si>
  <si>
    <t xml:space="preserve">Dublin </t>
  </si>
  <si>
    <t xml:space="preserve">Dering Circle </t>
  </si>
  <si>
    <t xml:space="preserve">Deptford </t>
  </si>
  <si>
    <t xml:space="preserve">Dean Forest </t>
  </si>
  <si>
    <t xml:space="preserve">Dawson Crossing </t>
  </si>
  <si>
    <t xml:space="preserve">Davis Street </t>
  </si>
  <si>
    <t xml:space="preserve">Dalton </t>
  </si>
  <si>
    <t xml:space="preserve">Cumming </t>
  </si>
  <si>
    <t xml:space="preserve">Cornish Mtn </t>
  </si>
  <si>
    <t xml:space="preserve">Conyers </t>
  </si>
  <si>
    <t xml:space="preserve">Commerce Primary </t>
  </si>
  <si>
    <t xml:space="preserve">Colerain </t>
  </si>
  <si>
    <t xml:space="preserve">Clermont Junction </t>
  </si>
  <si>
    <t xml:space="preserve">Claxton </t>
  </si>
  <si>
    <t xml:space="preserve">Butler </t>
  </si>
  <si>
    <t>BULL SLUICE 500</t>
  </si>
  <si>
    <t>BULL SLUICE 230</t>
  </si>
  <si>
    <t xml:space="preserve">Brunswick </t>
  </si>
  <si>
    <t xml:space="preserve">Branch </t>
  </si>
  <si>
    <t xml:space="preserve">Boulevard (Sav) </t>
  </si>
  <si>
    <t xml:space="preserve">BOULEVARD (ATL) </t>
  </si>
  <si>
    <t xml:space="preserve">Bio </t>
  </si>
  <si>
    <t xml:space="preserve">Baxley </t>
  </si>
  <si>
    <t xml:space="preserve">Bartletts Ferry </t>
  </si>
  <si>
    <t xml:space="preserve">Avalon Jct </t>
  </si>
  <si>
    <t xml:space="preserve">Austin Dr </t>
  </si>
  <si>
    <t xml:space="preserve">Augusta Cp Pk </t>
  </si>
  <si>
    <t xml:space="preserve">Atkinson </t>
  </si>
  <si>
    <t xml:space="preserve">Athens </t>
  </si>
  <si>
    <t xml:space="preserve">Americus </t>
  </si>
  <si>
    <t xml:space="preserve">Alpharetta </t>
  </si>
  <si>
    <t xml:space="preserve">Kraft 230 </t>
  </si>
  <si>
    <t xml:space="preserve">Augusta News </t>
  </si>
  <si>
    <t xml:space="preserve">Pegamore </t>
  </si>
  <si>
    <t xml:space="preserve">RIGGINS MILL </t>
  </si>
  <si>
    <t xml:space="preserve">Portland </t>
  </si>
  <si>
    <t xml:space="preserve">Athena </t>
  </si>
  <si>
    <t xml:space="preserve">Springhill Church </t>
  </si>
  <si>
    <t xml:space="preserve">Little Ogeechee </t>
  </si>
  <si>
    <t xml:space="preserve">Bickley SS </t>
  </si>
  <si>
    <t xml:space="preserve">Savage Creek </t>
  </si>
  <si>
    <t>Hadden Pond</t>
  </si>
  <si>
    <t>Patsiliga Creek</t>
  </si>
  <si>
    <t>Rachels Pond</t>
  </si>
  <si>
    <t>Wellston</t>
  </si>
  <si>
    <t>Sun Hill</t>
  </si>
  <si>
    <t>Daisy</t>
  </si>
  <si>
    <t>Goose Pond Road</t>
  </si>
  <si>
    <t>NORTHWEST 115</t>
  </si>
  <si>
    <t xml:space="preserve">Live Oak </t>
  </si>
  <si>
    <t>Huyndai Motors</t>
  </si>
  <si>
    <t>Northwest 230</t>
  </si>
  <si>
    <t>Rocky Creek</t>
  </si>
  <si>
    <t>Rustin Lake</t>
  </si>
  <si>
    <t>Terrora Common</t>
  </si>
  <si>
    <t>Wiregrass</t>
  </si>
  <si>
    <t>Scottdale</t>
  </si>
  <si>
    <t>USI 2002</t>
  </si>
  <si>
    <t>APP-601</t>
  </si>
  <si>
    <t>Company</t>
  </si>
  <si>
    <t>anonymous</t>
  </si>
  <si>
    <t xml:space="preserve">Gainesville 2 </t>
  </si>
  <si>
    <t>USI DFR</t>
  </si>
  <si>
    <t>App DFR</t>
  </si>
  <si>
    <t>Faceville DME</t>
  </si>
  <si>
    <t>Connection User Name</t>
  </si>
  <si>
    <t>Port</t>
  </si>
  <si>
    <t>10.34.77.209</t>
  </si>
  <si>
    <t>:</t>
  </si>
  <si>
    <t>0 13 ***</t>
  </si>
  <si>
    <t>10.34.106.27</t>
  </si>
  <si>
    <t>10.27.173.250</t>
  </si>
  <si>
    <t>10.27.158.234</t>
  </si>
  <si>
    <t>10.27.165.40</t>
  </si>
  <si>
    <t>10.34.104.125</t>
  </si>
  <si>
    <t>10.34.104.144</t>
  </si>
  <si>
    <t>10.34.105.216</t>
  </si>
  <si>
    <t>10.34.106.61</t>
  </si>
  <si>
    <t>10.34.174.74</t>
  </si>
  <si>
    <t>10.34.105.45</t>
  </si>
  <si>
    <t>10.34.83.51</t>
  </si>
  <si>
    <t>10.34.76.214</t>
  </si>
  <si>
    <t>10.34.76.244</t>
  </si>
  <si>
    <t>10.27.165.138</t>
  </si>
  <si>
    <t>10.27.163.184</t>
  </si>
  <si>
    <t>10.27.163.250</t>
  </si>
  <si>
    <t>10.34.77.253</t>
  </si>
  <si>
    <t>10.27.175.105</t>
  </si>
  <si>
    <t>10.27.175.106</t>
  </si>
  <si>
    <t>10.27.167.154</t>
  </si>
  <si>
    <t>10.34.112.87</t>
  </si>
  <si>
    <t>10.34.76.246</t>
  </si>
  <si>
    <t>10.34.102.34</t>
  </si>
  <si>
    <t>10.27.171.10</t>
  </si>
  <si>
    <t>10.27.168.42</t>
  </si>
  <si>
    <t>10.34.105.217</t>
  </si>
  <si>
    <t>10.34.106.15</t>
  </si>
  <si>
    <t>10.34.102.14</t>
  </si>
  <si>
    <t>10.34.108.135</t>
  </si>
  <si>
    <t>10.34.79.156</t>
  </si>
  <si>
    <t>10.27.162.218</t>
  </si>
  <si>
    <t>10.34.78.172</t>
  </si>
  <si>
    <t>10.27.164.218</t>
  </si>
  <si>
    <t>10.7.162.58</t>
  </si>
  <si>
    <t>10.27.163.10</t>
  </si>
  <si>
    <t>10.34.80.45</t>
  </si>
  <si>
    <t>10.34.112.181</t>
  </si>
  <si>
    <t>10.27.173.154</t>
  </si>
  <si>
    <t>10.34.80.78</t>
  </si>
  <si>
    <t>10.34.110.30</t>
  </si>
  <si>
    <t>10.27.160.42</t>
  </si>
  <si>
    <t>10.34.106.99</t>
  </si>
  <si>
    <t xml:space="preserve">Eatonton </t>
  </si>
  <si>
    <t>Eatonton Primary</t>
  </si>
  <si>
    <t>10.34.86.42</t>
  </si>
  <si>
    <t>10.34.106.64</t>
  </si>
  <si>
    <t>10.34.114.105</t>
  </si>
  <si>
    <t>10.27.156.201</t>
  </si>
  <si>
    <t>10.34.82.174</t>
  </si>
  <si>
    <t>10.27.156.169</t>
  </si>
  <si>
    <t>10.27.164.202</t>
  </si>
  <si>
    <t>10.27.163.73</t>
  </si>
  <si>
    <t>10.34.76.247</t>
  </si>
  <si>
    <t>10.34.106.46</t>
  </si>
  <si>
    <t>10.34.110.202</t>
  </si>
  <si>
    <t>10.27.164.70</t>
  </si>
  <si>
    <t>10.27.164.110</t>
  </si>
  <si>
    <t>10.34.79.211</t>
  </si>
  <si>
    <t>10.34.82.204</t>
  </si>
  <si>
    <t>10.34.111.33</t>
  </si>
  <si>
    <t>10.27.163.215</t>
  </si>
  <si>
    <t>10.34.83.6</t>
  </si>
  <si>
    <t>10.34.112.174</t>
  </si>
  <si>
    <t>10.27.161.122</t>
  </si>
  <si>
    <t>10.34.84.172</t>
  </si>
  <si>
    <t>10.27.172.154</t>
  </si>
  <si>
    <t>10.34.84.39</t>
  </si>
  <si>
    <t>10.34.113.181</t>
  </si>
  <si>
    <t>10.27.155.90</t>
  </si>
  <si>
    <t>10.27.175.57</t>
  </si>
  <si>
    <t>10.27.16.89</t>
  </si>
  <si>
    <t>10.27.165.250</t>
  </si>
  <si>
    <t>10.34.102.106</t>
  </si>
  <si>
    <t>10.34.105.238</t>
  </si>
  <si>
    <t>10.27.166.151</t>
  </si>
  <si>
    <t>10.27.156.8</t>
  </si>
  <si>
    <t>10.34.77.202</t>
  </si>
  <si>
    <t>10.34.110.28</t>
  </si>
  <si>
    <t>10.27.162.234</t>
  </si>
  <si>
    <t>10.27.165.170</t>
  </si>
  <si>
    <t>10.27.165.169</t>
  </si>
  <si>
    <t>10.27.160.202</t>
  </si>
  <si>
    <t>10.27.160.201</t>
  </si>
  <si>
    <t>10.27.165.215</t>
  </si>
  <si>
    <t>10.27.152.234</t>
  </si>
  <si>
    <t>10.34.81.240</t>
  </si>
  <si>
    <t>10.27.173.56</t>
  </si>
  <si>
    <t>10.27.159.234.</t>
  </si>
  <si>
    <t>10.27.159.233</t>
  </si>
  <si>
    <t>10.27.159.230</t>
  </si>
  <si>
    <t>10.34.83.201</t>
  </si>
  <si>
    <t>10.27.170.42</t>
  </si>
  <si>
    <t>10.27.161.250</t>
  </si>
  <si>
    <t>10.27.165.106</t>
  </si>
  <si>
    <t>10.27.175.74</t>
  </si>
  <si>
    <t>10.34.106.214</t>
  </si>
  <si>
    <t>10.27.171.170</t>
  </si>
  <si>
    <t>10.34.111.193</t>
  </si>
  <si>
    <t>10.34.113.116</t>
  </si>
  <si>
    <t>10.34.77.223</t>
  </si>
  <si>
    <t>10.34.106.44</t>
  </si>
  <si>
    <t>10.34.110.123</t>
  </si>
  <si>
    <t>10.34.72.231</t>
  </si>
  <si>
    <t>10.34.100.142</t>
  </si>
  <si>
    <t>10.34.105.245</t>
  </si>
  <si>
    <t>10.27.170.58</t>
  </si>
  <si>
    <t>10.27.175.250</t>
  </si>
  <si>
    <t>10.27.173.42</t>
  </si>
  <si>
    <t>10.27.168.168</t>
  </si>
  <si>
    <t>10.27.168.169</t>
  </si>
  <si>
    <t>10.34.105.219</t>
  </si>
  <si>
    <t>10.34.105.161</t>
  </si>
  <si>
    <t>10.34.82.153</t>
  </si>
  <si>
    <t>10.27.170.10</t>
  </si>
  <si>
    <t>10.27.173.138</t>
  </si>
  <si>
    <t>10.34.101.211</t>
  </si>
  <si>
    <t>10.34.77.224</t>
  </si>
  <si>
    <t>10.34.109.186</t>
  </si>
  <si>
    <t>10.34.106.195</t>
  </si>
  <si>
    <t>10.27.155.250</t>
  </si>
  <si>
    <t>10.34.106.17</t>
  </si>
  <si>
    <t>10.34.106.18</t>
  </si>
  <si>
    <t>10.34.104.42</t>
  </si>
  <si>
    <t>10.27.162.154</t>
  </si>
  <si>
    <t>10.27.162.153</t>
  </si>
  <si>
    <t>10.27.173.231</t>
  </si>
  <si>
    <t>10.34.160.67</t>
  </si>
  <si>
    <t>10.27.175.26</t>
  </si>
  <si>
    <t>10.27.141.98</t>
  </si>
  <si>
    <t>10.34.81.94</t>
  </si>
  <si>
    <t>10.34.102.241</t>
  </si>
  <si>
    <t>10.34.110.76</t>
  </si>
  <si>
    <t>10.34.82.144</t>
  </si>
  <si>
    <t>10.34.106.19</t>
  </si>
  <si>
    <t>10.27.159.105</t>
  </si>
  <si>
    <t>10.27.156.89</t>
  </si>
  <si>
    <t>10.27.151.73</t>
  </si>
  <si>
    <t>10.27.159.58</t>
  </si>
  <si>
    <t>10.27.159.57</t>
  </si>
  <si>
    <t>10.34.10.176</t>
  </si>
  <si>
    <t>10.34.106.10</t>
  </si>
  <si>
    <t>10.27.172.138</t>
  </si>
  <si>
    <t>10.27.172.55</t>
  </si>
  <si>
    <t>10.34.110.115</t>
  </si>
  <si>
    <t>10.34.115.179</t>
  </si>
  <si>
    <t>10.27.172.250</t>
  </si>
  <si>
    <t>10.27.168.186</t>
  </si>
  <si>
    <t>10.27.167.42</t>
  </si>
  <si>
    <t>10.27.174.88</t>
  </si>
  <si>
    <t>10.34.105.240</t>
  </si>
  <si>
    <t>10.34.113.8</t>
  </si>
  <si>
    <t>10.27.154.202</t>
  </si>
  <si>
    <t>10.34.104.68</t>
  </si>
  <si>
    <t>10.34.110.121</t>
  </si>
  <si>
    <t>10.27.169.118</t>
  </si>
  <si>
    <t>10.34.82.40</t>
  </si>
  <si>
    <t>10.27.167.90</t>
  </si>
  <si>
    <t>10.27.156.106</t>
  </si>
  <si>
    <t>10.27.168.106</t>
  </si>
  <si>
    <t>10.27.174.170</t>
  </si>
  <si>
    <t>10.27.158.106</t>
  </si>
  <si>
    <t>10.27.172.218</t>
  </si>
  <si>
    <t>port max</t>
  </si>
  <si>
    <t>port min</t>
  </si>
  <si>
    <t>Southern Company</t>
  </si>
  <si>
    <t>10.34.106.27:216</t>
  </si>
  <si>
    <t>10.34.77.209:216</t>
  </si>
  <si>
    <t>10.27.173.250:216</t>
  </si>
  <si>
    <t>10.27.158.234:21</t>
  </si>
  <si>
    <t>10.27.165.40:21</t>
  </si>
  <si>
    <t>10.34.104.125:216</t>
  </si>
  <si>
    <t>10.34.104.144:216</t>
  </si>
  <si>
    <t>10.34.105.216:216</t>
  </si>
  <si>
    <t>10.34.106.61:216</t>
  </si>
  <si>
    <t>10.34.174.74:216</t>
  </si>
  <si>
    <t>10.34.105.45:216</t>
  </si>
  <si>
    <t>10.34.83.51:216</t>
  </si>
  <si>
    <t>10.34.76.214:216</t>
  </si>
  <si>
    <t>10.34.76.244:216</t>
  </si>
  <si>
    <t>10.27.165.138:21</t>
  </si>
  <si>
    <t>10.27.163.184:21</t>
  </si>
  <si>
    <t>10.27.163.250:21</t>
  </si>
  <si>
    <t>10.34.77.253:216</t>
  </si>
  <si>
    <t>10.27.175.105:21</t>
  </si>
  <si>
    <t>10.27.175.106:21</t>
  </si>
  <si>
    <t>10.27.170.10:21</t>
  </si>
  <si>
    <t>10.27.167.154:21</t>
  </si>
  <si>
    <t>10.34.112.87:216</t>
  </si>
  <si>
    <t>10.34.76.246:216</t>
  </si>
  <si>
    <t>10.34.102.34:216</t>
  </si>
  <si>
    <t>10.27.171.10:21</t>
  </si>
  <si>
    <t>10.27.168.42:21</t>
  </si>
  <si>
    <t>10.34.105.217:216</t>
  </si>
  <si>
    <t>10.34.102.14:216</t>
  </si>
  <si>
    <t>10.34.106.15:216</t>
  </si>
  <si>
    <t>10.34.108.135:216</t>
  </si>
  <si>
    <t>10.34.79.156:216</t>
  </si>
  <si>
    <t>10.27.162.218:21</t>
  </si>
  <si>
    <t>10.34.78.172:216</t>
  </si>
  <si>
    <t>10.27.164.218:21</t>
  </si>
  <si>
    <t>10.7.162.58:21</t>
  </si>
  <si>
    <t>10.27.163.10:21</t>
  </si>
  <si>
    <t>10.34.80.45:216</t>
  </si>
  <si>
    <t>10.34.112.181:216</t>
  </si>
  <si>
    <t>10.27.173.154:21</t>
  </si>
  <si>
    <t>10.34.80.78:216</t>
  </si>
  <si>
    <t>10.34.110.30:216</t>
  </si>
  <si>
    <t>10.27.160.42:21</t>
  </si>
  <si>
    <t>10.34.106.99:216</t>
  </si>
  <si>
    <t>10.34.86.42216</t>
  </si>
  <si>
    <t>10.34.106.64:216</t>
  </si>
  <si>
    <t>10.34.114.105:216</t>
  </si>
  <si>
    <t>10.27.156.201:21</t>
  </si>
  <si>
    <t>10.34.82.174:216</t>
  </si>
  <si>
    <t>10.27.164.202:21</t>
  </si>
  <si>
    <t>10.27.156.169:21</t>
  </si>
  <si>
    <t>10.27.163.73:21</t>
  </si>
  <si>
    <t>10.34.76.247:216</t>
  </si>
  <si>
    <t>10.34.106.46:216</t>
  </si>
  <si>
    <t>10.34.110.202:216</t>
  </si>
  <si>
    <t>10.27.164.70:21</t>
  </si>
  <si>
    <t>10.27.164.110:21</t>
  </si>
  <si>
    <t>10.34.79.211:216</t>
  </si>
  <si>
    <t>10.34.82.204:216</t>
  </si>
  <si>
    <t>10.34.111.33:216</t>
  </si>
  <si>
    <t>10.27.163.215:21</t>
  </si>
  <si>
    <t>10.34.83.6:216</t>
  </si>
  <si>
    <t>10.34.112.174:216</t>
  </si>
  <si>
    <t>10.27.161.122:21</t>
  </si>
  <si>
    <t>10.34.84.172:216</t>
  </si>
  <si>
    <t>10.27.172.154:21</t>
  </si>
  <si>
    <t>10.34.84.39:216</t>
  </si>
  <si>
    <t>10.34.113.181:216</t>
  </si>
  <si>
    <t>10.27.155.90:21</t>
  </si>
  <si>
    <t>10.27.175.57:21</t>
  </si>
  <si>
    <t>10.27.16.89:21</t>
  </si>
  <si>
    <t>10.27.165.250:21</t>
  </si>
  <si>
    <t>10.34.102.106:216</t>
  </si>
  <si>
    <t>10.34.105.238:216</t>
  </si>
  <si>
    <t>10.27.166.151:21</t>
  </si>
  <si>
    <t>10.27.156.8:21</t>
  </si>
  <si>
    <t>10.34.77.202:216</t>
  </si>
  <si>
    <t>10.34.110.28:216</t>
  </si>
  <si>
    <t>10.27.162.234:21</t>
  </si>
  <si>
    <t>10.27.165.170:21</t>
  </si>
  <si>
    <t>10.27.165.169:21</t>
  </si>
  <si>
    <t>10.27.160.202:21</t>
  </si>
  <si>
    <t>10.27.160.201:21</t>
  </si>
  <si>
    <t>10.27.165.215:21</t>
  </si>
  <si>
    <t>10.27.152.234:21</t>
  </si>
  <si>
    <t>10.34.81.240:216</t>
  </si>
  <si>
    <t>10.27.173.56:21</t>
  </si>
  <si>
    <t>10.27.172.218:21</t>
  </si>
  <si>
    <t>10.27.158.106:21</t>
  </si>
  <si>
    <t>10.27.165.106:21</t>
  </si>
  <si>
    <t>10.27.161.250:21</t>
  </si>
  <si>
    <t>10.34.83.201:216</t>
  </si>
  <si>
    <t>10.27.159.234.:21</t>
  </si>
  <si>
    <t>10.27.159.233:21</t>
  </si>
  <si>
    <t>10.27.159.230:21</t>
  </si>
  <si>
    <t>10.27.170.42:21</t>
  </si>
  <si>
    <t>10.27.175.74:21</t>
  </si>
  <si>
    <t>10.34.106.214:216</t>
  </si>
  <si>
    <t>10.27.171.170:21</t>
  </si>
  <si>
    <t>10.34.111.193:216</t>
  </si>
  <si>
    <t>10.34.113.116:216</t>
  </si>
  <si>
    <t>10.34.77.223:216</t>
  </si>
  <si>
    <t>10.34.106.44:216</t>
  </si>
  <si>
    <t>10.34.110.123:216</t>
  </si>
  <si>
    <t>10.34.72.231:216</t>
  </si>
  <si>
    <t>10.34.100.142:216</t>
  </si>
  <si>
    <t>10.34.105.245:216</t>
  </si>
  <si>
    <t>10.27.170.58:21</t>
  </si>
  <si>
    <t>10.27.175.250:21</t>
  </si>
  <si>
    <t>10.27.173.42:21</t>
  </si>
  <si>
    <t>10.27.168.168:21</t>
  </si>
  <si>
    <t>10.27.168.169:21</t>
  </si>
  <si>
    <t>10.34.105.219:216</t>
  </si>
  <si>
    <t>10.34.105.161:216</t>
  </si>
  <si>
    <t>10.34.82.153:216</t>
  </si>
  <si>
    <t>10.27.173.138:21</t>
  </si>
  <si>
    <t>10.34.101.211:216</t>
  </si>
  <si>
    <t>10.34.77.224:216</t>
  </si>
  <si>
    <t>10.34.160.67:216</t>
  </si>
  <si>
    <t>10.27.162.154:21</t>
  </si>
  <si>
    <t>10.27.162.153:21</t>
  </si>
  <si>
    <t>10.34.109.186:216</t>
  </si>
  <si>
    <t>10.27.173.231:21</t>
  </si>
  <si>
    <t>10.34.106.195:216</t>
  </si>
  <si>
    <t>10.27.155.250:21</t>
  </si>
  <si>
    <t>10.34.106.17:216</t>
  </si>
  <si>
    <t>10.34.106.18:216</t>
  </si>
  <si>
    <t>10.27.175.26:21</t>
  </si>
  <si>
    <t>10.34.104.42:216</t>
  </si>
  <si>
    <t>10.27.141.98:21</t>
  </si>
  <si>
    <t>10.34.81.94:216</t>
  </si>
  <si>
    <t>10.34.102.241:216</t>
  </si>
  <si>
    <t>10.34.110.76:216</t>
  </si>
  <si>
    <t>10.34.82.144:216</t>
  </si>
  <si>
    <t>10.34.106.19:216</t>
  </si>
  <si>
    <t>10.27.159.105:21</t>
  </si>
  <si>
    <t>10.27.156.89:21</t>
  </si>
  <si>
    <t>10.27.151.73:21</t>
  </si>
  <si>
    <t>10.27.159.58:21</t>
  </si>
  <si>
    <t>10.27.159.57:21</t>
  </si>
  <si>
    <t>10.34.10.176:216</t>
  </si>
  <si>
    <t>10.34.106.10:216</t>
  </si>
  <si>
    <t>10.27.172.55:21</t>
  </si>
  <si>
    <t>10.27.172.138:21</t>
  </si>
  <si>
    <t>10.34.110.115:216</t>
  </si>
  <si>
    <t>10.34.115.179:216</t>
  </si>
  <si>
    <t>10.27.172.250:21</t>
  </si>
  <si>
    <t>10.27.168.186:21</t>
  </si>
  <si>
    <t>10.27.167.42:21</t>
  </si>
  <si>
    <t>10.27.174.88:21</t>
  </si>
  <si>
    <t>10.27.174.170:21</t>
  </si>
  <si>
    <t>10.34.105.240:216</t>
  </si>
  <si>
    <t>10.27.156.106:21</t>
  </si>
  <si>
    <t>10.34.113.8:216</t>
  </si>
  <si>
    <t>10.27.168.106:21</t>
  </si>
  <si>
    <t>10.27.154.202:21</t>
  </si>
  <si>
    <t>10.34.104.68:216</t>
  </si>
  <si>
    <t>10.34.110.121:216</t>
  </si>
  <si>
    <t>10.27.169.118:21</t>
  </si>
  <si>
    <t>10.34.82.40:216</t>
  </si>
  <si>
    <t>10.27.167.90:21</t>
  </si>
  <si>
    <t>Connection Host name IP:port</t>
  </si>
  <si>
    <t>CREEKSIDE_HIGHSCHOOL_PRIMARY</t>
  </si>
  <si>
    <t>INTERFOR_THOMASTON_PRIMARY</t>
  </si>
  <si>
    <t>ZCOLO_DATABANK_CASCADEHEIGHTS</t>
  </si>
  <si>
    <t>ZCOLO_DATABANK_UNIVERSITYCTR</t>
  </si>
  <si>
    <t>VULCAN_CONSTRUCTION_JULIETTE</t>
  </si>
  <si>
    <t>Creekside High School Primary Meter</t>
  </si>
  <si>
    <t>Interfor Thomaston Primary Meter</t>
  </si>
  <si>
    <t>ZCOLO Databank Cascade Heights</t>
  </si>
  <si>
    <t>ZCOLO Databank University Center</t>
  </si>
  <si>
    <t>Vulcan Construction Materials Juliette</t>
  </si>
  <si>
    <t>10.34.180.97:2001</t>
  </si>
  <si>
    <t>10.34.169.125:2001</t>
  </si>
  <si>
    <t>10.34.163.233:2001</t>
  </si>
  <si>
    <t>10.34.163.247:2001</t>
  </si>
  <si>
    <t>10.34.168.215:2001</t>
  </si>
  <si>
    <t>USER2</t>
  </si>
  <si>
    <t>ION</t>
  </si>
  <si>
    <t>0 11 ***</t>
  </si>
  <si>
    <t>APP-501</t>
  </si>
  <si>
    <t>Blanket''s Crk 230/115 DF/SE GPC</t>
  </si>
  <si>
    <t>Looper''s Farm 230 DF/SE DALTON</t>
  </si>
  <si>
    <t xml:space="preserve">Blankets Crk </t>
  </si>
  <si>
    <t xml:space="preserve">Loopers Farm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</si>
</sst>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/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ransferReport_1" connectionId="2" xr16:uid="{7EFAEF2E-A7A9-4368-846A-2D121409BC4B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ransferReport" connectionId="1" xr16:uid="{33A04192-82BE-4436-A57B-B72D7AFE7D91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E7800-B437-4700-B9AE-9C7330E7909E}">
  <dimension ref="A1:N289"/>
  <sheetViews>
    <sheetView workbookViewId="0">
      <selection activeCell="I27" sqref="I1:I27"/>
    </sheetView>
  </sheetViews>
  <sheetFormatPr defaultRowHeight="15" x14ac:dyDescent="0.25"/>
  <cols>
    <col min="1" max="1" width="19" bestFit="1" customWidth="1"/>
    <col min="2" max="2" width="32.42578125" bestFit="1" customWidth="1"/>
    <col min="3" max="4" width="17.5703125" bestFit="1" customWidth="1"/>
    <col min="5" max="5" width="2" bestFit="1" customWidth="1"/>
    <col min="6" max="6" width="3" bestFit="1" customWidth="1"/>
    <col min="7" max="7" width="8.28515625" bestFit="1" customWidth="1"/>
    <col min="8" max="8" width="5" bestFit="1" customWidth="1"/>
    <col min="9" max="9" width="28.28515625" bestFit="1" customWidth="1"/>
    <col min="10" max="10" width="14.5703125" bestFit="1" customWidth="1"/>
    <col min="11" max="11" width="13.5703125" bestFit="1" customWidth="1"/>
    <col min="12" max="13" width="4" bestFit="1" customWidth="1"/>
    <col min="14" max="14" width="7.7109375" bestFit="1" customWidth="1"/>
  </cols>
  <sheetData>
    <row r="1" spans="1:14" x14ac:dyDescent="0.25">
      <c r="A1" t="s">
        <v>28</v>
      </c>
      <c r="H1">
        <v>1001</v>
      </c>
      <c r="I1" t="s">
        <v>0</v>
      </c>
      <c r="J1" s="1">
        <v>45132.142060185186</v>
      </c>
      <c r="K1" s="1">
        <v>45574.130497685182</v>
      </c>
      <c r="L1">
        <v>85</v>
      </c>
      <c r="M1">
        <v>451</v>
      </c>
      <c r="N1" t="s">
        <v>1</v>
      </c>
    </row>
    <row r="2" spans="1:14" x14ac:dyDescent="0.25">
      <c r="A2">
        <v>351</v>
      </c>
      <c r="B2" t="s">
        <v>29</v>
      </c>
      <c r="C2" t="s">
        <v>30</v>
      </c>
      <c r="D2" t="s">
        <v>30</v>
      </c>
      <c r="E2">
        <v>1</v>
      </c>
      <c r="F2">
        <v>8</v>
      </c>
      <c r="G2" t="s">
        <v>1</v>
      </c>
      <c r="H2">
        <v>1002</v>
      </c>
      <c r="I2" t="s">
        <v>2</v>
      </c>
      <c r="J2" s="1">
        <v>45132.158900462964</v>
      </c>
      <c r="K2" s="1">
        <v>45574.126469907409</v>
      </c>
      <c r="L2">
        <v>109</v>
      </c>
      <c r="M2">
        <v>536</v>
      </c>
      <c r="N2" t="s">
        <v>1</v>
      </c>
    </row>
    <row r="3" spans="1:14" x14ac:dyDescent="0.25">
      <c r="A3">
        <v>282</v>
      </c>
      <c r="B3" t="s">
        <v>31</v>
      </c>
      <c r="C3" t="s">
        <v>32</v>
      </c>
      <c r="D3" t="s">
        <v>32</v>
      </c>
      <c r="E3">
        <v>1</v>
      </c>
      <c r="F3">
        <v>4</v>
      </c>
      <c r="G3" t="s">
        <v>1</v>
      </c>
      <c r="H3">
        <v>1003</v>
      </c>
      <c r="I3" t="s">
        <v>3</v>
      </c>
      <c r="J3" s="1">
        <v>45132.163553240738</v>
      </c>
      <c r="K3" s="1">
        <v>45574.125833333332</v>
      </c>
      <c r="L3">
        <v>191</v>
      </c>
      <c r="M3">
        <v>562</v>
      </c>
      <c r="N3" t="s">
        <v>1</v>
      </c>
    </row>
    <row r="4" spans="1:14" x14ac:dyDescent="0.25">
      <c r="A4">
        <v>222</v>
      </c>
      <c r="B4" t="s">
        <v>33</v>
      </c>
      <c r="C4" t="s">
        <v>34</v>
      </c>
      <c r="D4" t="s">
        <v>34</v>
      </c>
      <c r="E4">
        <v>1</v>
      </c>
      <c r="F4">
        <v>1</v>
      </c>
      <c r="G4" t="s">
        <v>1</v>
      </c>
      <c r="H4">
        <v>1006</v>
      </c>
      <c r="I4" t="s">
        <v>4</v>
      </c>
      <c r="J4" s="1">
        <v>45132.171643518515</v>
      </c>
      <c r="K4" s="1">
        <v>45574.132685185185</v>
      </c>
      <c r="L4">
        <v>73</v>
      </c>
      <c r="M4">
        <v>416</v>
      </c>
      <c r="N4" t="s">
        <v>1</v>
      </c>
    </row>
    <row r="5" spans="1:14" x14ac:dyDescent="0.25">
      <c r="A5">
        <v>399</v>
      </c>
      <c r="B5" t="s">
        <v>35</v>
      </c>
      <c r="C5" t="s">
        <v>36</v>
      </c>
      <c r="D5" t="s">
        <v>36</v>
      </c>
      <c r="E5">
        <v>1</v>
      </c>
      <c r="F5">
        <v>15</v>
      </c>
      <c r="G5" t="s">
        <v>1</v>
      </c>
      <c r="H5">
        <v>1007</v>
      </c>
      <c r="I5" t="s">
        <v>5</v>
      </c>
      <c r="J5" s="1">
        <v>45132.176238425927</v>
      </c>
      <c r="K5" s="1">
        <v>45574.128958333335</v>
      </c>
      <c r="L5">
        <v>85</v>
      </c>
      <c r="M5">
        <v>219</v>
      </c>
      <c r="N5" t="s">
        <v>1</v>
      </c>
    </row>
    <row r="6" spans="1:14" x14ac:dyDescent="0.25">
      <c r="A6">
        <v>276</v>
      </c>
      <c r="B6" t="s">
        <v>37</v>
      </c>
      <c r="C6" t="s">
        <v>38</v>
      </c>
      <c r="D6" t="s">
        <v>39</v>
      </c>
      <c r="E6">
        <v>2</v>
      </c>
      <c r="F6">
        <v>3</v>
      </c>
      <c r="G6" t="s">
        <v>1</v>
      </c>
      <c r="H6">
        <v>1009</v>
      </c>
      <c r="I6" t="s">
        <v>6</v>
      </c>
      <c r="J6" s="1">
        <v>45132.183449074073</v>
      </c>
      <c r="K6" s="1">
        <v>45574.132106481484</v>
      </c>
      <c r="L6">
        <v>74</v>
      </c>
      <c r="M6">
        <v>159</v>
      </c>
      <c r="N6" t="s">
        <v>1</v>
      </c>
    </row>
    <row r="7" spans="1:14" x14ac:dyDescent="0.25">
      <c r="A7">
        <v>340</v>
      </c>
      <c r="B7" t="s">
        <v>40</v>
      </c>
      <c r="C7" t="s">
        <v>41</v>
      </c>
      <c r="D7" t="s">
        <v>41</v>
      </c>
      <c r="E7">
        <v>1</v>
      </c>
      <c r="F7">
        <v>1</v>
      </c>
      <c r="G7" t="s">
        <v>1</v>
      </c>
      <c r="H7">
        <v>1010</v>
      </c>
      <c r="I7" t="s">
        <v>7</v>
      </c>
      <c r="J7" s="1">
        <v>45132.184479166666</v>
      </c>
      <c r="K7" s="1">
        <v>45574.126111111109</v>
      </c>
      <c r="L7">
        <v>153</v>
      </c>
      <c r="M7">
        <v>182</v>
      </c>
      <c r="N7" t="s">
        <v>1</v>
      </c>
    </row>
    <row r="8" spans="1:14" x14ac:dyDescent="0.25">
      <c r="A8">
        <v>300</v>
      </c>
      <c r="B8" t="s">
        <v>42</v>
      </c>
      <c r="C8" t="s">
        <v>43</v>
      </c>
      <c r="D8" t="s">
        <v>43</v>
      </c>
      <c r="E8">
        <v>1</v>
      </c>
      <c r="F8">
        <v>1</v>
      </c>
      <c r="G8" t="s">
        <v>1</v>
      </c>
      <c r="H8">
        <v>1011</v>
      </c>
      <c r="I8" t="s">
        <v>8</v>
      </c>
      <c r="J8" s="1">
        <v>45132.190601851849</v>
      </c>
      <c r="K8" s="1">
        <v>45574.131805555553</v>
      </c>
      <c r="L8">
        <v>75</v>
      </c>
      <c r="M8">
        <v>173</v>
      </c>
      <c r="N8" t="s">
        <v>1</v>
      </c>
    </row>
    <row r="9" spans="1:14" x14ac:dyDescent="0.25">
      <c r="A9">
        <v>295</v>
      </c>
      <c r="B9" t="s">
        <v>44</v>
      </c>
      <c r="C9" t="s">
        <v>45</v>
      </c>
      <c r="D9" t="s">
        <v>45</v>
      </c>
      <c r="E9">
        <v>1</v>
      </c>
      <c r="F9">
        <v>3</v>
      </c>
      <c r="G9" t="s">
        <v>1</v>
      </c>
      <c r="H9">
        <v>1012</v>
      </c>
      <c r="I9" t="s">
        <v>9</v>
      </c>
      <c r="J9" s="1">
        <v>45132.20140046296</v>
      </c>
      <c r="K9" s="1">
        <v>45574.12835648148</v>
      </c>
      <c r="L9">
        <v>66</v>
      </c>
      <c r="M9">
        <v>114</v>
      </c>
      <c r="N9" t="s">
        <v>1</v>
      </c>
    </row>
    <row r="10" spans="1:14" x14ac:dyDescent="0.25">
      <c r="A10">
        <v>288</v>
      </c>
      <c r="B10" t="s">
        <v>46</v>
      </c>
      <c r="C10" t="s">
        <v>47</v>
      </c>
      <c r="D10" t="s">
        <v>47</v>
      </c>
      <c r="E10">
        <v>1</v>
      </c>
      <c r="F10">
        <v>1</v>
      </c>
      <c r="G10" t="s">
        <v>1</v>
      </c>
      <c r="H10">
        <v>1013</v>
      </c>
      <c r="I10" t="s">
        <v>10</v>
      </c>
      <c r="J10" s="1">
        <v>45132.210694444446</v>
      </c>
      <c r="K10" s="1">
        <v>45574.130196759259</v>
      </c>
      <c r="L10">
        <v>69</v>
      </c>
      <c r="M10">
        <v>141</v>
      </c>
      <c r="N10" t="s">
        <v>1</v>
      </c>
    </row>
    <row r="11" spans="1:14" x14ac:dyDescent="0.25">
      <c r="A11">
        <v>370</v>
      </c>
      <c r="B11" t="s">
        <v>48</v>
      </c>
      <c r="C11" t="s">
        <v>49</v>
      </c>
      <c r="D11" t="s">
        <v>49</v>
      </c>
      <c r="E11">
        <v>1</v>
      </c>
      <c r="F11">
        <v>7</v>
      </c>
      <c r="G11" t="s">
        <v>1</v>
      </c>
      <c r="H11">
        <v>1014</v>
      </c>
      <c r="I11" t="s">
        <v>11</v>
      </c>
      <c r="J11" s="1">
        <v>45132.231516203705</v>
      </c>
      <c r="K11" s="1">
        <v>45574.130902777775</v>
      </c>
      <c r="L11">
        <v>160</v>
      </c>
      <c r="M11">
        <v>536</v>
      </c>
      <c r="N11" t="s">
        <v>1</v>
      </c>
    </row>
    <row r="12" spans="1:14" x14ac:dyDescent="0.25">
      <c r="A12">
        <v>400</v>
      </c>
      <c r="B12" t="s">
        <v>50</v>
      </c>
      <c r="C12" t="s">
        <v>51</v>
      </c>
      <c r="D12" t="s">
        <v>51</v>
      </c>
      <c r="E12">
        <v>1</v>
      </c>
      <c r="F12">
        <v>2</v>
      </c>
      <c r="G12" t="s">
        <v>1</v>
      </c>
      <c r="H12">
        <v>1015</v>
      </c>
      <c r="I12" t="s">
        <v>12</v>
      </c>
      <c r="J12" s="1">
        <v>45132.235324074078</v>
      </c>
      <c r="K12" s="1">
        <v>45574.133842592593</v>
      </c>
      <c r="L12">
        <v>73</v>
      </c>
      <c r="M12">
        <v>179</v>
      </c>
      <c r="N12" t="s">
        <v>1</v>
      </c>
    </row>
    <row r="13" spans="1:14" x14ac:dyDescent="0.25">
      <c r="A13">
        <v>316</v>
      </c>
      <c r="B13" t="s">
        <v>52</v>
      </c>
      <c r="C13" t="s">
        <v>53</v>
      </c>
      <c r="D13" t="s">
        <v>53</v>
      </c>
      <c r="E13">
        <v>1</v>
      </c>
      <c r="F13">
        <v>1</v>
      </c>
      <c r="G13" t="s">
        <v>1</v>
      </c>
      <c r="H13">
        <v>1016</v>
      </c>
      <c r="I13" t="s">
        <v>13</v>
      </c>
      <c r="J13" s="1">
        <v>45132.240578703706</v>
      </c>
      <c r="K13" s="1">
        <v>45574.127060185187</v>
      </c>
      <c r="L13">
        <v>141</v>
      </c>
      <c r="M13">
        <v>434</v>
      </c>
      <c r="N13" t="s">
        <v>1</v>
      </c>
    </row>
    <row r="14" spans="1:14" x14ac:dyDescent="0.25">
      <c r="A14">
        <v>395</v>
      </c>
      <c r="B14" t="s">
        <v>54</v>
      </c>
      <c r="C14" t="s">
        <v>55</v>
      </c>
      <c r="D14" t="s">
        <v>56</v>
      </c>
      <c r="E14">
        <v>2</v>
      </c>
      <c r="F14">
        <v>2</v>
      </c>
      <c r="G14" t="s">
        <v>57</v>
      </c>
      <c r="H14">
        <v>1017</v>
      </c>
      <c r="I14" t="s">
        <v>14</v>
      </c>
      <c r="J14" s="1">
        <v>45132.247129629628</v>
      </c>
      <c r="K14" s="1">
        <v>45574.133263888885</v>
      </c>
      <c r="L14">
        <v>134</v>
      </c>
      <c r="M14">
        <v>243</v>
      </c>
      <c r="N14" t="s">
        <v>1</v>
      </c>
    </row>
    <row r="15" spans="1:14" x14ac:dyDescent="0.25">
      <c r="A15">
        <v>8</v>
      </c>
      <c r="B15" t="s">
        <v>58</v>
      </c>
      <c r="C15" t="s">
        <v>59</v>
      </c>
      <c r="D15" t="s">
        <v>59</v>
      </c>
      <c r="E15">
        <v>1</v>
      </c>
      <c r="F15">
        <v>1</v>
      </c>
      <c r="G15" t="s">
        <v>1</v>
      </c>
      <c r="H15">
        <v>1018</v>
      </c>
      <c r="I15" t="s">
        <v>15</v>
      </c>
      <c r="J15" s="1">
        <v>45132.252395833333</v>
      </c>
      <c r="K15" s="1">
        <v>45574.126759259256</v>
      </c>
      <c r="L15">
        <v>109</v>
      </c>
      <c r="M15">
        <v>483</v>
      </c>
      <c r="N15" t="s">
        <v>1</v>
      </c>
    </row>
    <row r="16" spans="1:14" x14ac:dyDescent="0.25">
      <c r="A16">
        <v>396</v>
      </c>
      <c r="B16" t="s">
        <v>60</v>
      </c>
      <c r="C16" t="s">
        <v>61</v>
      </c>
      <c r="D16" t="s">
        <v>61</v>
      </c>
      <c r="E16">
        <v>1</v>
      </c>
      <c r="F16">
        <v>1</v>
      </c>
      <c r="G16" t="s">
        <v>1</v>
      </c>
      <c r="H16">
        <v>1019</v>
      </c>
      <c r="I16" t="s">
        <v>16</v>
      </c>
      <c r="J16" s="1">
        <v>45132.269918981481</v>
      </c>
      <c r="K16" s="1">
        <v>45574.128055555557</v>
      </c>
      <c r="L16">
        <v>79</v>
      </c>
      <c r="M16">
        <v>184</v>
      </c>
      <c r="N16" t="s">
        <v>1</v>
      </c>
    </row>
    <row r="17" spans="1:14" x14ac:dyDescent="0.25">
      <c r="A17">
        <v>320</v>
      </c>
      <c r="B17" t="s">
        <v>62</v>
      </c>
      <c r="C17" t="s">
        <v>63</v>
      </c>
      <c r="D17" t="s">
        <v>63</v>
      </c>
      <c r="E17">
        <v>1</v>
      </c>
      <c r="F17">
        <v>3</v>
      </c>
      <c r="G17" t="s">
        <v>1</v>
      </c>
      <c r="H17">
        <v>1005</v>
      </c>
      <c r="I17" t="s">
        <v>17</v>
      </c>
      <c r="J17" s="1">
        <v>45198.128206018519</v>
      </c>
      <c r="K17" s="1">
        <v>45574.129629629628</v>
      </c>
      <c r="L17">
        <v>61</v>
      </c>
      <c r="M17">
        <v>98</v>
      </c>
      <c r="N17" t="s">
        <v>1</v>
      </c>
    </row>
    <row r="18" spans="1:14" x14ac:dyDescent="0.25">
      <c r="A18">
        <v>266</v>
      </c>
      <c r="B18" t="s">
        <v>64</v>
      </c>
      <c r="C18" t="s">
        <v>65</v>
      </c>
      <c r="D18" t="s">
        <v>65</v>
      </c>
      <c r="E18">
        <v>1</v>
      </c>
      <c r="F18">
        <v>7</v>
      </c>
      <c r="G18" t="s">
        <v>1</v>
      </c>
      <c r="H18">
        <v>1024</v>
      </c>
      <c r="I18" t="s">
        <v>18</v>
      </c>
      <c r="J18" s="1">
        <v>45205.380740740744</v>
      </c>
      <c r="K18" s="1">
        <v>45574.129340277781</v>
      </c>
      <c r="L18">
        <v>355</v>
      </c>
      <c r="M18">
        <v>417</v>
      </c>
      <c r="N18" t="s">
        <v>1</v>
      </c>
    </row>
    <row r="19" spans="1:14" x14ac:dyDescent="0.25">
      <c r="A19">
        <v>273</v>
      </c>
      <c r="B19" t="s">
        <v>66</v>
      </c>
      <c r="C19" t="s">
        <v>67</v>
      </c>
      <c r="D19" t="s">
        <v>68</v>
      </c>
      <c r="E19">
        <v>2</v>
      </c>
      <c r="F19">
        <v>2</v>
      </c>
      <c r="G19" t="s">
        <v>1</v>
      </c>
      <c r="H19">
        <v>1028</v>
      </c>
      <c r="I19" t="s">
        <v>19</v>
      </c>
      <c r="J19" s="1">
        <v>45240.350138888891</v>
      </c>
      <c r="K19" s="1">
        <v>45574.128680555557</v>
      </c>
      <c r="L19">
        <v>67</v>
      </c>
      <c r="M19">
        <v>166</v>
      </c>
      <c r="N19" t="s">
        <v>1</v>
      </c>
    </row>
    <row r="20" spans="1:14" x14ac:dyDescent="0.25">
      <c r="A20">
        <v>304</v>
      </c>
      <c r="B20" t="s">
        <v>69</v>
      </c>
      <c r="C20" t="s">
        <v>70</v>
      </c>
      <c r="D20" t="s">
        <v>70</v>
      </c>
      <c r="E20">
        <v>1</v>
      </c>
      <c r="F20">
        <v>1</v>
      </c>
      <c r="G20" t="s">
        <v>1</v>
      </c>
      <c r="H20">
        <v>1004</v>
      </c>
      <c r="I20" t="s">
        <v>20</v>
      </c>
      <c r="J20" s="1">
        <v>45248.135937500003</v>
      </c>
      <c r="K20" s="1">
        <v>45574.129895833335</v>
      </c>
      <c r="L20">
        <v>66</v>
      </c>
      <c r="M20">
        <v>764</v>
      </c>
      <c r="N20" t="s">
        <v>1</v>
      </c>
    </row>
    <row r="21" spans="1:14" x14ac:dyDescent="0.25">
      <c r="A21">
        <v>331</v>
      </c>
      <c r="B21" t="s">
        <v>71</v>
      </c>
      <c r="C21" t="s">
        <v>72</v>
      </c>
      <c r="D21" t="s">
        <v>72</v>
      </c>
      <c r="E21">
        <v>1</v>
      </c>
      <c r="F21">
        <v>1</v>
      </c>
      <c r="G21" t="s">
        <v>1</v>
      </c>
      <c r="H21">
        <v>1026</v>
      </c>
      <c r="I21" t="s">
        <v>21</v>
      </c>
      <c r="J21" s="1">
        <v>45260.239537037036</v>
      </c>
      <c r="K21" s="1">
        <v>45574.131203703706</v>
      </c>
      <c r="L21">
        <v>49</v>
      </c>
      <c r="M21">
        <v>114</v>
      </c>
      <c r="N21" t="s">
        <v>1</v>
      </c>
    </row>
    <row r="22" spans="1:14" x14ac:dyDescent="0.25">
      <c r="A22">
        <v>281</v>
      </c>
      <c r="B22" t="s">
        <v>73</v>
      </c>
      <c r="C22" t="s">
        <v>74</v>
      </c>
      <c r="D22" t="s">
        <v>75</v>
      </c>
      <c r="E22">
        <v>2</v>
      </c>
      <c r="F22">
        <v>4</v>
      </c>
      <c r="G22" t="s">
        <v>1</v>
      </c>
      <c r="H22">
        <v>1022</v>
      </c>
      <c r="I22" t="s">
        <v>22</v>
      </c>
      <c r="J22" s="1">
        <v>45301.385069444441</v>
      </c>
      <c r="K22" s="1">
        <v>45574.127766203703</v>
      </c>
      <c r="L22">
        <v>49</v>
      </c>
      <c r="M22">
        <v>122</v>
      </c>
      <c r="N22" t="s">
        <v>1</v>
      </c>
    </row>
    <row r="23" spans="1:14" x14ac:dyDescent="0.25">
      <c r="A23">
        <v>376</v>
      </c>
      <c r="B23" t="s">
        <v>76</v>
      </c>
      <c r="C23" t="s">
        <v>77</v>
      </c>
      <c r="D23" t="s">
        <v>77</v>
      </c>
      <c r="E23">
        <v>1</v>
      </c>
      <c r="F23">
        <v>1</v>
      </c>
      <c r="G23" t="s">
        <v>1</v>
      </c>
      <c r="H23">
        <v>1023</v>
      </c>
      <c r="I23" t="s">
        <v>23</v>
      </c>
      <c r="J23" s="1">
        <v>45321.26358796296</v>
      </c>
      <c r="K23" s="1">
        <v>45574.131516203706</v>
      </c>
      <c r="L23">
        <v>39</v>
      </c>
      <c r="M23">
        <v>64</v>
      </c>
      <c r="N23" t="s">
        <v>1</v>
      </c>
    </row>
    <row r="24" spans="1:14" x14ac:dyDescent="0.25">
      <c r="A24">
        <v>13</v>
      </c>
      <c r="B24" t="s">
        <v>78</v>
      </c>
      <c r="C24" t="s">
        <v>79</v>
      </c>
      <c r="D24" t="s">
        <v>79</v>
      </c>
      <c r="E24">
        <v>1</v>
      </c>
      <c r="F24">
        <v>4</v>
      </c>
      <c r="G24" t="s">
        <v>1</v>
      </c>
      <c r="H24">
        <v>1021</v>
      </c>
      <c r="I24" t="s">
        <v>24</v>
      </c>
      <c r="J24" s="1">
        <v>45408.13113425926</v>
      </c>
      <c r="K24" s="1">
        <v>45574.12736111111</v>
      </c>
      <c r="L24">
        <v>28</v>
      </c>
      <c r="M24">
        <v>33</v>
      </c>
      <c r="N24" t="s">
        <v>1</v>
      </c>
    </row>
    <row r="25" spans="1:14" x14ac:dyDescent="0.25">
      <c r="A25">
        <v>341</v>
      </c>
      <c r="B25" t="s">
        <v>80</v>
      </c>
      <c r="C25" t="s">
        <v>81</v>
      </c>
      <c r="D25" t="s">
        <v>81</v>
      </c>
      <c r="E25">
        <v>1</v>
      </c>
      <c r="F25">
        <v>2</v>
      </c>
      <c r="G25" t="s">
        <v>1</v>
      </c>
      <c r="H25">
        <v>1025</v>
      </c>
      <c r="I25" t="s">
        <v>25</v>
      </c>
      <c r="J25" s="1">
        <v>45408.144386574073</v>
      </c>
      <c r="K25" s="1">
        <v>45574.133564814816</v>
      </c>
      <c r="L25">
        <v>25</v>
      </c>
      <c r="M25">
        <v>120</v>
      </c>
      <c r="N25" t="s">
        <v>1</v>
      </c>
    </row>
    <row r="26" spans="1:14" x14ac:dyDescent="0.25">
      <c r="A26">
        <v>358</v>
      </c>
      <c r="B26" t="s">
        <v>82</v>
      </c>
      <c r="C26" t="s">
        <v>83</v>
      </c>
      <c r="D26" t="s">
        <v>83</v>
      </c>
      <c r="E26">
        <v>1</v>
      </c>
      <c r="F26">
        <v>1</v>
      </c>
      <c r="G26" t="s">
        <v>1</v>
      </c>
      <c r="H26">
        <v>1020</v>
      </c>
      <c r="I26" t="s">
        <v>26</v>
      </c>
      <c r="J26" s="1">
        <v>45454.554930555554</v>
      </c>
      <c r="K26" s="1">
        <v>45574.134247685186</v>
      </c>
      <c r="L26">
        <v>84</v>
      </c>
      <c r="M26">
        <v>121</v>
      </c>
      <c r="N26" t="s">
        <v>1</v>
      </c>
    </row>
    <row r="27" spans="1:14" x14ac:dyDescent="0.25">
      <c r="A27">
        <v>234</v>
      </c>
      <c r="B27" t="s">
        <v>84</v>
      </c>
      <c r="C27" t="s">
        <v>85</v>
      </c>
      <c r="D27" t="s">
        <v>85</v>
      </c>
      <c r="E27">
        <v>1</v>
      </c>
      <c r="F27">
        <v>1</v>
      </c>
      <c r="G27" t="s">
        <v>1</v>
      </c>
      <c r="H27">
        <v>1029</v>
      </c>
      <c r="I27" t="s">
        <v>27</v>
      </c>
      <c r="J27" s="1">
        <v>45470.133159722223</v>
      </c>
      <c r="K27" s="1">
        <v>45574.132372685184</v>
      </c>
      <c r="L27">
        <v>22</v>
      </c>
      <c r="M27">
        <v>39</v>
      </c>
      <c r="N27" t="s">
        <v>1</v>
      </c>
    </row>
    <row r="28" spans="1:14" x14ac:dyDescent="0.25">
      <c r="A28">
        <v>245</v>
      </c>
      <c r="B28" t="s">
        <v>86</v>
      </c>
      <c r="C28" t="s">
        <v>87</v>
      </c>
      <c r="D28" t="s">
        <v>87</v>
      </c>
      <c r="E28">
        <v>1</v>
      </c>
      <c r="F28">
        <v>3</v>
      </c>
      <c r="G28" t="s">
        <v>1</v>
      </c>
    </row>
    <row r="29" spans="1:14" x14ac:dyDescent="0.25">
      <c r="A29">
        <v>284</v>
      </c>
      <c r="B29" t="s">
        <v>88</v>
      </c>
      <c r="C29" t="s">
        <v>89</v>
      </c>
      <c r="D29" t="s">
        <v>89</v>
      </c>
      <c r="E29">
        <v>1</v>
      </c>
      <c r="F29">
        <v>1</v>
      </c>
      <c r="G29" t="s">
        <v>1</v>
      </c>
    </row>
    <row r="30" spans="1:14" x14ac:dyDescent="0.25">
      <c r="A30">
        <v>318</v>
      </c>
      <c r="B30" t="s">
        <v>90</v>
      </c>
      <c r="C30" t="s">
        <v>91</v>
      </c>
      <c r="D30" t="s">
        <v>91</v>
      </c>
      <c r="E30">
        <v>1</v>
      </c>
      <c r="F30">
        <v>2</v>
      </c>
      <c r="G30" t="s">
        <v>1</v>
      </c>
    </row>
    <row r="31" spans="1:14" x14ac:dyDescent="0.25">
      <c r="A31">
        <v>257</v>
      </c>
      <c r="B31" t="s">
        <v>92</v>
      </c>
      <c r="C31" t="s">
        <v>93</v>
      </c>
      <c r="D31" t="s">
        <v>93</v>
      </c>
      <c r="E31">
        <v>1</v>
      </c>
      <c r="F31">
        <v>3</v>
      </c>
      <c r="G31" t="s">
        <v>1</v>
      </c>
    </row>
    <row r="32" spans="1:14" x14ac:dyDescent="0.25">
      <c r="A32">
        <v>322</v>
      </c>
      <c r="B32" t="s">
        <v>94</v>
      </c>
      <c r="C32" t="s">
        <v>95</v>
      </c>
      <c r="D32" t="s">
        <v>96</v>
      </c>
      <c r="E32">
        <v>2</v>
      </c>
      <c r="F32">
        <v>2</v>
      </c>
      <c r="G32" t="s">
        <v>1</v>
      </c>
    </row>
    <row r="33" spans="1:7" x14ac:dyDescent="0.25">
      <c r="A33">
        <v>112</v>
      </c>
      <c r="B33" t="s">
        <v>97</v>
      </c>
      <c r="C33" t="s">
        <v>98</v>
      </c>
      <c r="D33" t="s">
        <v>98</v>
      </c>
      <c r="E33">
        <v>1</v>
      </c>
      <c r="F33">
        <v>1</v>
      </c>
      <c r="G33" t="s">
        <v>1</v>
      </c>
    </row>
    <row r="34" spans="1:7" x14ac:dyDescent="0.25">
      <c r="A34">
        <v>285</v>
      </c>
      <c r="B34" t="s">
        <v>99</v>
      </c>
      <c r="C34" t="s">
        <v>100</v>
      </c>
      <c r="D34" t="s">
        <v>100</v>
      </c>
      <c r="E34">
        <v>1</v>
      </c>
      <c r="F34">
        <v>1</v>
      </c>
      <c r="G34" t="s">
        <v>57</v>
      </c>
    </row>
    <row r="35" spans="1:7" x14ac:dyDescent="0.25">
      <c r="A35">
        <v>309</v>
      </c>
      <c r="B35" t="s">
        <v>101</v>
      </c>
      <c r="C35" t="s">
        <v>102</v>
      </c>
      <c r="D35" t="s">
        <v>102</v>
      </c>
      <c r="E35">
        <v>1</v>
      </c>
      <c r="F35">
        <v>1</v>
      </c>
      <c r="G35" t="s">
        <v>1</v>
      </c>
    </row>
    <row r="36" spans="1:7" x14ac:dyDescent="0.25">
      <c r="A36">
        <v>382</v>
      </c>
      <c r="B36" t="s">
        <v>103</v>
      </c>
      <c r="C36" t="s">
        <v>104</v>
      </c>
      <c r="D36" t="s">
        <v>105</v>
      </c>
      <c r="E36">
        <v>2</v>
      </c>
      <c r="F36">
        <v>3</v>
      </c>
      <c r="G36" t="s">
        <v>57</v>
      </c>
    </row>
    <row r="37" spans="1:7" x14ac:dyDescent="0.25">
      <c r="A37">
        <v>365</v>
      </c>
      <c r="B37" t="s">
        <v>106</v>
      </c>
      <c r="C37" t="s">
        <v>107</v>
      </c>
      <c r="D37" t="s">
        <v>107</v>
      </c>
      <c r="E37">
        <v>1</v>
      </c>
      <c r="F37">
        <v>1</v>
      </c>
      <c r="G37" t="s">
        <v>1</v>
      </c>
    </row>
    <row r="38" spans="1:7" x14ac:dyDescent="0.25">
      <c r="A38">
        <v>296</v>
      </c>
      <c r="B38" t="s">
        <v>108</v>
      </c>
      <c r="C38" t="s">
        <v>109</v>
      </c>
      <c r="D38" t="s">
        <v>109</v>
      </c>
      <c r="E38">
        <v>1</v>
      </c>
      <c r="F38">
        <v>2</v>
      </c>
      <c r="G38" t="s">
        <v>1</v>
      </c>
    </row>
    <row r="39" spans="1:7" x14ac:dyDescent="0.25">
      <c r="A39">
        <v>2</v>
      </c>
      <c r="B39" t="s">
        <v>110</v>
      </c>
      <c r="C39" t="s">
        <v>111</v>
      </c>
      <c r="D39" t="s">
        <v>111</v>
      </c>
      <c r="E39">
        <v>1</v>
      </c>
      <c r="F39">
        <v>4</v>
      </c>
      <c r="G39" t="s">
        <v>1</v>
      </c>
    </row>
    <row r="40" spans="1:7" x14ac:dyDescent="0.25">
      <c r="A40">
        <v>293</v>
      </c>
      <c r="B40" t="s">
        <v>112</v>
      </c>
      <c r="C40" t="s">
        <v>113</v>
      </c>
      <c r="D40" t="s">
        <v>113</v>
      </c>
      <c r="E40">
        <v>1</v>
      </c>
      <c r="F40">
        <v>2</v>
      </c>
      <c r="G40" t="s">
        <v>1</v>
      </c>
    </row>
    <row r="41" spans="1:7" x14ac:dyDescent="0.25">
      <c r="A41">
        <v>324</v>
      </c>
      <c r="B41" t="s">
        <v>114</v>
      </c>
      <c r="C41" t="s">
        <v>115</v>
      </c>
      <c r="D41" t="s">
        <v>116</v>
      </c>
      <c r="E41">
        <v>2</v>
      </c>
      <c r="F41">
        <v>2</v>
      </c>
      <c r="G41" t="s">
        <v>1</v>
      </c>
    </row>
    <row r="42" spans="1:7" x14ac:dyDescent="0.25">
      <c r="A42">
        <v>310</v>
      </c>
      <c r="B42" t="s">
        <v>117</v>
      </c>
      <c r="C42" t="s">
        <v>118</v>
      </c>
      <c r="D42" t="s">
        <v>118</v>
      </c>
      <c r="E42">
        <v>1</v>
      </c>
      <c r="F42">
        <v>12</v>
      </c>
      <c r="G42" t="s">
        <v>1</v>
      </c>
    </row>
    <row r="43" spans="1:7" x14ac:dyDescent="0.25">
      <c r="A43">
        <v>360</v>
      </c>
      <c r="B43" t="s">
        <v>119</v>
      </c>
      <c r="C43" t="s">
        <v>120</v>
      </c>
      <c r="D43" t="s">
        <v>120</v>
      </c>
      <c r="E43">
        <v>1</v>
      </c>
      <c r="F43">
        <v>2</v>
      </c>
      <c r="G43" t="s">
        <v>1</v>
      </c>
    </row>
    <row r="44" spans="1:7" x14ac:dyDescent="0.25">
      <c r="A44">
        <v>286</v>
      </c>
      <c r="B44" t="s">
        <v>121</v>
      </c>
      <c r="C44" t="s">
        <v>122</v>
      </c>
      <c r="D44" t="s">
        <v>123</v>
      </c>
      <c r="E44">
        <v>2</v>
      </c>
      <c r="F44">
        <v>4</v>
      </c>
      <c r="G44" t="s">
        <v>57</v>
      </c>
    </row>
    <row r="45" spans="1:7" x14ac:dyDescent="0.25">
      <c r="A45">
        <v>221</v>
      </c>
      <c r="B45" t="s">
        <v>124</v>
      </c>
      <c r="C45" t="s">
        <v>125</v>
      </c>
      <c r="D45" t="s">
        <v>125</v>
      </c>
      <c r="E45">
        <v>1</v>
      </c>
      <c r="F45">
        <v>5</v>
      </c>
      <c r="G45" t="s">
        <v>1</v>
      </c>
    </row>
    <row r="46" spans="1:7" x14ac:dyDescent="0.25">
      <c r="A46">
        <v>397</v>
      </c>
      <c r="B46" t="s">
        <v>126</v>
      </c>
      <c r="C46" t="s">
        <v>127</v>
      </c>
      <c r="D46" t="s">
        <v>127</v>
      </c>
      <c r="E46">
        <v>1</v>
      </c>
      <c r="F46">
        <v>11</v>
      </c>
      <c r="G46" t="s">
        <v>1</v>
      </c>
    </row>
    <row r="47" spans="1:7" x14ac:dyDescent="0.25">
      <c r="A47">
        <v>312</v>
      </c>
      <c r="B47" t="s">
        <v>128</v>
      </c>
      <c r="C47" t="s">
        <v>129</v>
      </c>
      <c r="D47" t="s">
        <v>129</v>
      </c>
      <c r="E47">
        <v>1</v>
      </c>
      <c r="F47">
        <v>3</v>
      </c>
      <c r="G47" t="s">
        <v>1</v>
      </c>
    </row>
    <row r="48" spans="1:7" x14ac:dyDescent="0.25">
      <c r="A48">
        <v>287</v>
      </c>
      <c r="B48" t="s">
        <v>130</v>
      </c>
      <c r="C48" t="s">
        <v>131</v>
      </c>
      <c r="D48" t="s">
        <v>131</v>
      </c>
      <c r="E48">
        <v>1</v>
      </c>
      <c r="F48">
        <v>1</v>
      </c>
      <c r="G48" t="s">
        <v>1</v>
      </c>
    </row>
    <row r="49" spans="1:7" x14ac:dyDescent="0.25">
      <c r="A49">
        <v>388</v>
      </c>
      <c r="B49" t="s">
        <v>132</v>
      </c>
      <c r="C49" t="s">
        <v>133</v>
      </c>
      <c r="D49" t="s">
        <v>134</v>
      </c>
      <c r="E49">
        <v>2</v>
      </c>
      <c r="F49">
        <v>4</v>
      </c>
      <c r="G49" t="s">
        <v>1</v>
      </c>
    </row>
    <row r="50" spans="1:7" x14ac:dyDescent="0.25">
      <c r="A50">
        <v>303</v>
      </c>
      <c r="B50" t="s">
        <v>135</v>
      </c>
      <c r="C50" t="s">
        <v>136</v>
      </c>
      <c r="D50" t="s">
        <v>136</v>
      </c>
      <c r="E50">
        <v>1</v>
      </c>
      <c r="F50">
        <v>1</v>
      </c>
      <c r="G50" t="s">
        <v>1</v>
      </c>
    </row>
    <row r="51" spans="1:7" x14ac:dyDescent="0.25">
      <c r="A51">
        <v>280</v>
      </c>
      <c r="B51" t="s">
        <v>137</v>
      </c>
      <c r="C51" t="s">
        <v>138</v>
      </c>
      <c r="D51" t="s">
        <v>138</v>
      </c>
      <c r="E51">
        <v>1</v>
      </c>
      <c r="F51">
        <v>4</v>
      </c>
      <c r="G51" t="s">
        <v>1</v>
      </c>
    </row>
    <row r="52" spans="1:7" x14ac:dyDescent="0.25">
      <c r="A52">
        <v>359</v>
      </c>
      <c r="B52" t="s">
        <v>139</v>
      </c>
      <c r="C52" t="s">
        <v>140</v>
      </c>
      <c r="D52" t="s">
        <v>140</v>
      </c>
      <c r="E52">
        <v>1</v>
      </c>
      <c r="F52">
        <v>3</v>
      </c>
      <c r="G52" t="s">
        <v>1</v>
      </c>
    </row>
    <row r="53" spans="1:7" x14ac:dyDescent="0.25">
      <c r="A53">
        <v>263</v>
      </c>
      <c r="B53" t="s">
        <v>141</v>
      </c>
      <c r="C53" t="s">
        <v>142</v>
      </c>
      <c r="D53" t="s">
        <v>143</v>
      </c>
      <c r="E53">
        <v>2</v>
      </c>
      <c r="F53">
        <v>2</v>
      </c>
      <c r="G53" t="s">
        <v>57</v>
      </c>
    </row>
    <row r="54" spans="1:7" x14ac:dyDescent="0.25">
      <c r="A54">
        <v>298</v>
      </c>
      <c r="B54" t="s">
        <v>144</v>
      </c>
      <c r="C54" t="s">
        <v>145</v>
      </c>
      <c r="D54" t="s">
        <v>145</v>
      </c>
      <c r="E54">
        <v>1</v>
      </c>
      <c r="F54">
        <v>15</v>
      </c>
      <c r="G54" t="s">
        <v>1</v>
      </c>
    </row>
    <row r="55" spans="1:7" x14ac:dyDescent="0.25">
      <c r="A55">
        <v>366</v>
      </c>
      <c r="B55" t="s">
        <v>146</v>
      </c>
      <c r="C55" t="s">
        <v>147</v>
      </c>
      <c r="D55" t="s">
        <v>147</v>
      </c>
      <c r="E55">
        <v>1</v>
      </c>
      <c r="F55">
        <v>1</v>
      </c>
      <c r="G55" t="s">
        <v>57</v>
      </c>
    </row>
    <row r="56" spans="1:7" x14ac:dyDescent="0.25">
      <c r="A56">
        <v>356</v>
      </c>
      <c r="B56" t="s">
        <v>148</v>
      </c>
      <c r="C56" t="s">
        <v>149</v>
      </c>
      <c r="D56" t="s">
        <v>149</v>
      </c>
      <c r="E56">
        <v>1</v>
      </c>
      <c r="F56">
        <v>3</v>
      </c>
      <c r="G56" t="s">
        <v>1</v>
      </c>
    </row>
    <row r="57" spans="1:7" x14ac:dyDescent="0.25">
      <c r="A57">
        <v>383</v>
      </c>
      <c r="B57" t="s">
        <v>150</v>
      </c>
      <c r="C57" t="s">
        <v>151</v>
      </c>
      <c r="D57" t="s">
        <v>151</v>
      </c>
      <c r="E57">
        <v>1</v>
      </c>
      <c r="F57">
        <v>5</v>
      </c>
      <c r="G57" t="s">
        <v>1</v>
      </c>
    </row>
    <row r="58" spans="1:7" x14ac:dyDescent="0.25">
      <c r="A58">
        <v>354</v>
      </c>
      <c r="B58" t="s">
        <v>152</v>
      </c>
      <c r="C58" t="s">
        <v>153</v>
      </c>
      <c r="D58" t="s">
        <v>153</v>
      </c>
      <c r="E58">
        <v>1</v>
      </c>
      <c r="F58">
        <v>18</v>
      </c>
      <c r="G58" t="s">
        <v>1</v>
      </c>
    </row>
    <row r="59" spans="1:7" x14ac:dyDescent="0.25">
      <c r="A59">
        <v>313</v>
      </c>
      <c r="B59" t="s">
        <v>154</v>
      </c>
      <c r="C59" t="s">
        <v>155</v>
      </c>
      <c r="D59" t="s">
        <v>155</v>
      </c>
      <c r="E59">
        <v>1</v>
      </c>
      <c r="F59">
        <v>7</v>
      </c>
      <c r="G59" t="s">
        <v>1</v>
      </c>
    </row>
    <row r="60" spans="1:7" x14ac:dyDescent="0.25">
      <c r="A60">
        <v>317</v>
      </c>
      <c r="B60" t="s">
        <v>156</v>
      </c>
      <c r="C60" t="s">
        <v>157</v>
      </c>
      <c r="D60" t="s">
        <v>157</v>
      </c>
      <c r="E60">
        <v>1</v>
      </c>
      <c r="F60">
        <v>2</v>
      </c>
      <c r="G60" t="s">
        <v>1</v>
      </c>
    </row>
    <row r="61" spans="1:7" x14ac:dyDescent="0.25">
      <c r="A61">
        <v>374</v>
      </c>
      <c r="B61" t="s">
        <v>158</v>
      </c>
      <c r="C61" t="s">
        <v>159</v>
      </c>
      <c r="D61" t="s">
        <v>159</v>
      </c>
      <c r="E61">
        <v>1</v>
      </c>
      <c r="F61">
        <v>4</v>
      </c>
      <c r="G61" t="s">
        <v>1</v>
      </c>
    </row>
    <row r="62" spans="1:7" x14ac:dyDescent="0.25">
      <c r="A62">
        <v>373</v>
      </c>
      <c r="B62" t="s">
        <v>160</v>
      </c>
      <c r="C62" t="s">
        <v>161</v>
      </c>
      <c r="D62" t="s">
        <v>161</v>
      </c>
      <c r="E62">
        <v>1</v>
      </c>
      <c r="F62">
        <v>3</v>
      </c>
      <c r="G62" t="s">
        <v>1</v>
      </c>
    </row>
    <row r="63" spans="1:7" x14ac:dyDescent="0.25">
      <c r="A63">
        <v>389</v>
      </c>
      <c r="B63" t="s">
        <v>162</v>
      </c>
      <c r="C63" t="s">
        <v>163</v>
      </c>
      <c r="D63" t="s">
        <v>163</v>
      </c>
      <c r="E63">
        <v>1</v>
      </c>
      <c r="F63">
        <v>1</v>
      </c>
      <c r="G63" t="s">
        <v>1</v>
      </c>
    </row>
    <row r="64" spans="1:7" x14ac:dyDescent="0.25">
      <c r="A64">
        <v>308</v>
      </c>
      <c r="B64" t="s">
        <v>164</v>
      </c>
      <c r="C64" t="s">
        <v>165</v>
      </c>
      <c r="D64" t="s">
        <v>165</v>
      </c>
      <c r="E64">
        <v>1</v>
      </c>
      <c r="F64">
        <v>3</v>
      </c>
      <c r="G64" t="s">
        <v>1</v>
      </c>
    </row>
    <row r="65" spans="1:7" x14ac:dyDescent="0.25">
      <c r="A65">
        <v>381</v>
      </c>
      <c r="B65" t="s">
        <v>166</v>
      </c>
      <c r="C65" t="s">
        <v>167</v>
      </c>
      <c r="D65" t="s">
        <v>167</v>
      </c>
      <c r="E65">
        <v>1</v>
      </c>
      <c r="F65">
        <v>13</v>
      </c>
      <c r="G65" t="s">
        <v>1</v>
      </c>
    </row>
    <row r="66" spans="1:7" x14ac:dyDescent="0.25">
      <c r="A66">
        <v>350</v>
      </c>
      <c r="B66" t="s">
        <v>168</v>
      </c>
      <c r="C66" t="s">
        <v>169</v>
      </c>
      <c r="D66" t="s">
        <v>170</v>
      </c>
      <c r="E66">
        <v>2</v>
      </c>
      <c r="F66">
        <v>13</v>
      </c>
      <c r="G66" t="s">
        <v>1</v>
      </c>
    </row>
    <row r="67" spans="1:7" x14ac:dyDescent="0.25">
      <c r="A67">
        <v>369</v>
      </c>
      <c r="B67" t="s">
        <v>171</v>
      </c>
      <c r="C67" t="s">
        <v>172</v>
      </c>
      <c r="D67" t="s">
        <v>172</v>
      </c>
      <c r="E67">
        <v>1</v>
      </c>
      <c r="F67">
        <v>6</v>
      </c>
      <c r="G67" t="s">
        <v>1</v>
      </c>
    </row>
    <row r="68" spans="1:7" x14ac:dyDescent="0.25">
      <c r="A68">
        <v>353</v>
      </c>
      <c r="B68" t="s">
        <v>173</v>
      </c>
      <c r="C68" t="s">
        <v>174</v>
      </c>
      <c r="D68" t="s">
        <v>174</v>
      </c>
      <c r="E68">
        <v>1</v>
      </c>
      <c r="F68">
        <v>1</v>
      </c>
      <c r="G68" t="s">
        <v>1</v>
      </c>
    </row>
    <row r="69" spans="1:7" x14ac:dyDescent="0.25">
      <c r="A69">
        <v>242</v>
      </c>
      <c r="B69" t="s">
        <v>175</v>
      </c>
      <c r="C69" t="s">
        <v>176</v>
      </c>
      <c r="D69" t="s">
        <v>176</v>
      </c>
      <c r="E69">
        <v>1</v>
      </c>
      <c r="F69">
        <v>1</v>
      </c>
      <c r="G69" t="s">
        <v>1</v>
      </c>
    </row>
    <row r="70" spans="1:7" x14ac:dyDescent="0.25">
      <c r="A70">
        <v>302</v>
      </c>
      <c r="B70" t="s">
        <v>177</v>
      </c>
      <c r="C70" t="s">
        <v>178</v>
      </c>
      <c r="D70" t="s">
        <v>178</v>
      </c>
      <c r="E70">
        <v>1</v>
      </c>
      <c r="F70">
        <v>23</v>
      </c>
      <c r="G70" t="s">
        <v>1</v>
      </c>
    </row>
    <row r="71" spans="1:7" x14ac:dyDescent="0.25">
      <c r="A71">
        <v>325</v>
      </c>
      <c r="B71" t="s">
        <v>179</v>
      </c>
      <c r="C71" t="s">
        <v>180</v>
      </c>
      <c r="D71" t="s">
        <v>180</v>
      </c>
      <c r="E71">
        <v>1</v>
      </c>
      <c r="F71">
        <v>3</v>
      </c>
      <c r="G71" t="s">
        <v>1</v>
      </c>
    </row>
    <row r="72" spans="1:7" x14ac:dyDescent="0.25">
      <c r="A72">
        <v>301</v>
      </c>
      <c r="B72" t="s">
        <v>181</v>
      </c>
      <c r="C72" t="s">
        <v>182</v>
      </c>
      <c r="D72" t="s">
        <v>182</v>
      </c>
      <c r="E72">
        <v>1</v>
      </c>
      <c r="F72">
        <v>32</v>
      </c>
      <c r="G72" t="s">
        <v>1</v>
      </c>
    </row>
    <row r="73" spans="1:7" x14ac:dyDescent="0.25">
      <c r="A73">
        <v>339</v>
      </c>
      <c r="B73" t="s">
        <v>183</v>
      </c>
      <c r="C73" t="s">
        <v>184</v>
      </c>
      <c r="D73" t="s">
        <v>185</v>
      </c>
      <c r="E73">
        <v>2</v>
      </c>
      <c r="F73">
        <v>41</v>
      </c>
      <c r="G73" t="s">
        <v>1</v>
      </c>
    </row>
    <row r="74" spans="1:7" x14ac:dyDescent="0.25">
      <c r="A74">
        <v>314</v>
      </c>
      <c r="B74" t="s">
        <v>186</v>
      </c>
      <c r="C74" t="s">
        <v>187</v>
      </c>
      <c r="D74" t="s">
        <v>187</v>
      </c>
      <c r="E74">
        <v>1</v>
      </c>
      <c r="F74">
        <v>38</v>
      </c>
      <c r="G74" t="s">
        <v>1</v>
      </c>
    </row>
    <row r="75" spans="1:7" x14ac:dyDescent="0.25">
      <c r="A75">
        <v>297</v>
      </c>
      <c r="B75" t="s">
        <v>188</v>
      </c>
      <c r="C75" t="s">
        <v>189</v>
      </c>
      <c r="D75" t="s">
        <v>189</v>
      </c>
      <c r="E75">
        <v>1</v>
      </c>
      <c r="F75">
        <v>23</v>
      </c>
      <c r="G75" t="s">
        <v>1</v>
      </c>
    </row>
    <row r="76" spans="1:7" x14ac:dyDescent="0.25">
      <c r="A76">
        <v>323</v>
      </c>
      <c r="B76" t="s">
        <v>190</v>
      </c>
      <c r="C76" t="s">
        <v>191</v>
      </c>
      <c r="D76" t="s">
        <v>191</v>
      </c>
      <c r="E76">
        <v>1</v>
      </c>
      <c r="F76">
        <v>6</v>
      </c>
      <c r="G76" t="s">
        <v>1</v>
      </c>
    </row>
    <row r="77" spans="1:7" x14ac:dyDescent="0.25">
      <c r="A77">
        <v>278</v>
      </c>
      <c r="B77" t="s">
        <v>192</v>
      </c>
      <c r="C77" t="s">
        <v>193</v>
      </c>
      <c r="D77" t="s">
        <v>193</v>
      </c>
      <c r="E77">
        <v>1</v>
      </c>
      <c r="F77">
        <v>1</v>
      </c>
      <c r="G77" t="s">
        <v>1</v>
      </c>
    </row>
    <row r="78" spans="1:7" x14ac:dyDescent="0.25">
      <c r="A78">
        <v>315</v>
      </c>
      <c r="B78" t="s">
        <v>194</v>
      </c>
      <c r="C78" t="s">
        <v>195</v>
      </c>
      <c r="D78" t="s">
        <v>196</v>
      </c>
      <c r="E78">
        <v>2</v>
      </c>
      <c r="F78">
        <v>2</v>
      </c>
      <c r="G78" t="s">
        <v>1</v>
      </c>
    </row>
    <row r="79" spans="1:7" x14ac:dyDescent="0.25">
      <c r="A79">
        <v>378</v>
      </c>
      <c r="B79" t="s">
        <v>197</v>
      </c>
      <c r="C79" t="s">
        <v>198</v>
      </c>
      <c r="D79" t="s">
        <v>198</v>
      </c>
      <c r="E79">
        <v>1</v>
      </c>
      <c r="F79">
        <v>3</v>
      </c>
      <c r="G79" t="s">
        <v>1</v>
      </c>
    </row>
    <row r="80" spans="1:7" x14ac:dyDescent="0.25">
      <c r="A80">
        <v>343</v>
      </c>
      <c r="B80" t="s">
        <v>199</v>
      </c>
      <c r="C80" t="s">
        <v>200</v>
      </c>
      <c r="D80" t="s">
        <v>201</v>
      </c>
      <c r="E80">
        <v>2</v>
      </c>
      <c r="F80">
        <v>3</v>
      </c>
      <c r="G80" t="s">
        <v>57</v>
      </c>
    </row>
    <row r="81" spans="1:7" x14ac:dyDescent="0.25">
      <c r="A81">
        <v>305</v>
      </c>
      <c r="B81" t="s">
        <v>202</v>
      </c>
      <c r="C81" t="s">
        <v>203</v>
      </c>
      <c r="D81" t="s">
        <v>204</v>
      </c>
      <c r="E81">
        <v>5</v>
      </c>
      <c r="F81">
        <v>5</v>
      </c>
      <c r="G81" t="s">
        <v>57</v>
      </c>
    </row>
    <row r="82" spans="1:7" x14ac:dyDescent="0.25">
      <c r="A82">
        <v>271</v>
      </c>
      <c r="B82" t="s">
        <v>205</v>
      </c>
      <c r="C82" t="s">
        <v>206</v>
      </c>
      <c r="D82" t="s">
        <v>206</v>
      </c>
      <c r="E82">
        <v>1</v>
      </c>
      <c r="F82">
        <v>12</v>
      </c>
      <c r="G82" t="s">
        <v>1</v>
      </c>
    </row>
    <row r="83" spans="1:7" x14ac:dyDescent="0.25">
      <c r="A83">
        <v>357</v>
      </c>
      <c r="B83" t="s">
        <v>207</v>
      </c>
      <c r="C83" t="s">
        <v>208</v>
      </c>
      <c r="D83" t="s">
        <v>209</v>
      </c>
      <c r="E83">
        <v>2</v>
      </c>
      <c r="F83">
        <v>2</v>
      </c>
      <c r="G83" t="s">
        <v>1</v>
      </c>
    </row>
    <row r="84" spans="1:7" x14ac:dyDescent="0.25">
      <c r="A84">
        <v>290</v>
      </c>
      <c r="B84" t="s">
        <v>210</v>
      </c>
      <c r="C84" t="s">
        <v>211</v>
      </c>
      <c r="D84" t="s">
        <v>212</v>
      </c>
      <c r="E84">
        <v>7</v>
      </c>
      <c r="F84">
        <v>11</v>
      </c>
      <c r="G84" t="s">
        <v>1</v>
      </c>
    </row>
    <row r="85" spans="1:7" x14ac:dyDescent="0.25">
      <c r="A85">
        <v>306</v>
      </c>
      <c r="B85" t="s">
        <v>213</v>
      </c>
      <c r="C85" t="s">
        <v>214</v>
      </c>
      <c r="D85" t="s">
        <v>214</v>
      </c>
      <c r="E85">
        <v>1</v>
      </c>
      <c r="F85">
        <v>2</v>
      </c>
      <c r="G85" t="s">
        <v>1</v>
      </c>
    </row>
    <row r="86" spans="1:7" x14ac:dyDescent="0.25">
      <c r="A86">
        <v>345</v>
      </c>
      <c r="B86" t="s">
        <v>215</v>
      </c>
      <c r="C86" t="s">
        <v>216</v>
      </c>
      <c r="D86" t="s">
        <v>216</v>
      </c>
      <c r="E86">
        <v>1</v>
      </c>
      <c r="F86">
        <v>9</v>
      </c>
      <c r="G86" t="s">
        <v>1</v>
      </c>
    </row>
    <row r="87" spans="1:7" x14ac:dyDescent="0.25">
      <c r="A87">
        <v>277</v>
      </c>
      <c r="B87" t="s">
        <v>217</v>
      </c>
      <c r="C87" t="s">
        <v>218</v>
      </c>
      <c r="D87" t="s">
        <v>218</v>
      </c>
      <c r="E87">
        <v>1</v>
      </c>
      <c r="F87">
        <v>2</v>
      </c>
      <c r="G87" t="s">
        <v>1</v>
      </c>
    </row>
    <row r="88" spans="1:7" x14ac:dyDescent="0.25">
      <c r="A88">
        <v>333</v>
      </c>
      <c r="B88" t="s">
        <v>219</v>
      </c>
      <c r="C88" t="s">
        <v>220</v>
      </c>
      <c r="D88" t="s">
        <v>220</v>
      </c>
      <c r="E88">
        <v>1</v>
      </c>
      <c r="F88">
        <v>8</v>
      </c>
      <c r="G88" t="s">
        <v>1</v>
      </c>
    </row>
    <row r="89" spans="1:7" x14ac:dyDescent="0.25">
      <c r="A89">
        <v>390</v>
      </c>
      <c r="B89" t="s">
        <v>221</v>
      </c>
      <c r="C89" t="s">
        <v>222</v>
      </c>
      <c r="D89" t="s">
        <v>222</v>
      </c>
      <c r="E89">
        <v>1</v>
      </c>
      <c r="F89">
        <v>1</v>
      </c>
      <c r="G89" t="s">
        <v>223</v>
      </c>
    </row>
    <row r="90" spans="1:7" x14ac:dyDescent="0.25">
      <c r="A90">
        <v>233</v>
      </c>
      <c r="B90" t="s">
        <v>224</v>
      </c>
      <c r="C90" t="s">
        <v>225</v>
      </c>
      <c r="D90" t="s">
        <v>225</v>
      </c>
      <c r="E90">
        <v>1</v>
      </c>
      <c r="F90">
        <v>27</v>
      </c>
      <c r="G90" t="s">
        <v>1</v>
      </c>
    </row>
    <row r="91" spans="1:7" x14ac:dyDescent="0.25">
      <c r="A91">
        <v>342</v>
      </c>
      <c r="B91" t="s">
        <v>226</v>
      </c>
      <c r="C91" t="s">
        <v>227</v>
      </c>
      <c r="D91" t="s">
        <v>228</v>
      </c>
      <c r="E91">
        <v>2</v>
      </c>
      <c r="F91">
        <v>75</v>
      </c>
      <c r="G91" t="s">
        <v>1</v>
      </c>
    </row>
    <row r="92" spans="1:7" x14ac:dyDescent="0.25">
      <c r="A92">
        <v>319</v>
      </c>
      <c r="B92" t="s">
        <v>229</v>
      </c>
      <c r="C92" t="s">
        <v>230</v>
      </c>
      <c r="D92" t="s">
        <v>231</v>
      </c>
      <c r="E92">
        <v>2</v>
      </c>
      <c r="F92">
        <v>3</v>
      </c>
      <c r="G92" t="s">
        <v>1</v>
      </c>
    </row>
    <row r="93" spans="1:7" x14ac:dyDescent="0.25">
      <c r="A93">
        <v>380</v>
      </c>
      <c r="B93" t="s">
        <v>232</v>
      </c>
      <c r="C93" t="s">
        <v>233</v>
      </c>
      <c r="D93" t="s">
        <v>233</v>
      </c>
      <c r="E93">
        <v>1</v>
      </c>
      <c r="F93">
        <v>1</v>
      </c>
      <c r="G93" t="s">
        <v>1</v>
      </c>
    </row>
    <row r="94" spans="1:7" x14ac:dyDescent="0.25">
      <c r="A94">
        <v>379</v>
      </c>
      <c r="B94" t="s">
        <v>234</v>
      </c>
      <c r="C94" t="s">
        <v>235</v>
      </c>
      <c r="D94" t="s">
        <v>236</v>
      </c>
      <c r="E94">
        <v>2</v>
      </c>
      <c r="F94">
        <v>5</v>
      </c>
      <c r="G94" t="s">
        <v>1</v>
      </c>
    </row>
    <row r="95" spans="1:7" x14ac:dyDescent="0.25">
      <c r="A95">
        <v>236</v>
      </c>
      <c r="B95" t="s">
        <v>237</v>
      </c>
      <c r="C95" t="s">
        <v>238</v>
      </c>
      <c r="D95" t="s">
        <v>238</v>
      </c>
      <c r="E95">
        <v>1</v>
      </c>
      <c r="F95">
        <v>2</v>
      </c>
      <c r="G95" t="s">
        <v>1</v>
      </c>
    </row>
    <row r="96" spans="1:7" x14ac:dyDescent="0.25">
      <c r="A96">
        <v>279</v>
      </c>
      <c r="B96" t="s">
        <v>239</v>
      </c>
      <c r="C96" t="s">
        <v>240</v>
      </c>
      <c r="D96" t="s">
        <v>240</v>
      </c>
      <c r="E96">
        <v>1</v>
      </c>
      <c r="F96">
        <v>64</v>
      </c>
      <c r="G96" t="s">
        <v>1</v>
      </c>
    </row>
    <row r="97" spans="1:7" x14ac:dyDescent="0.25">
      <c r="A97">
        <v>291</v>
      </c>
      <c r="B97" t="s">
        <v>241</v>
      </c>
      <c r="C97" t="s">
        <v>242</v>
      </c>
      <c r="D97" t="s">
        <v>242</v>
      </c>
      <c r="E97">
        <v>1</v>
      </c>
      <c r="F97">
        <v>1</v>
      </c>
      <c r="G97" t="s">
        <v>1</v>
      </c>
    </row>
    <row r="98" spans="1:7" x14ac:dyDescent="0.25">
      <c r="A98">
        <v>292</v>
      </c>
      <c r="B98" t="s">
        <v>243</v>
      </c>
      <c r="C98" t="s">
        <v>244</v>
      </c>
      <c r="D98" t="s">
        <v>244</v>
      </c>
      <c r="E98">
        <v>1</v>
      </c>
      <c r="F98">
        <v>1</v>
      </c>
      <c r="G98" t="s">
        <v>1</v>
      </c>
    </row>
    <row r="99" spans="1:7" x14ac:dyDescent="0.25">
      <c r="A99">
        <v>62</v>
      </c>
      <c r="B99" t="s">
        <v>245</v>
      </c>
      <c r="C99" t="s">
        <v>246</v>
      </c>
      <c r="D99" t="s">
        <v>246</v>
      </c>
      <c r="E99">
        <v>1</v>
      </c>
      <c r="F99">
        <v>1</v>
      </c>
      <c r="G99" t="s">
        <v>1</v>
      </c>
    </row>
    <row r="100" spans="1:7" x14ac:dyDescent="0.25">
      <c r="A100">
        <v>311</v>
      </c>
      <c r="B100" t="s">
        <v>247</v>
      </c>
      <c r="C100" t="s">
        <v>248</v>
      </c>
      <c r="D100" t="s">
        <v>248</v>
      </c>
      <c r="E100">
        <v>1</v>
      </c>
      <c r="F100">
        <v>1</v>
      </c>
      <c r="G100" t="s">
        <v>1</v>
      </c>
    </row>
    <row r="101" spans="1:7" x14ac:dyDescent="0.25">
      <c r="A101">
        <v>61</v>
      </c>
      <c r="B101" t="s">
        <v>249</v>
      </c>
      <c r="C101" t="s">
        <v>250</v>
      </c>
      <c r="D101" t="s">
        <v>250</v>
      </c>
      <c r="E101">
        <v>1</v>
      </c>
      <c r="F101">
        <v>4</v>
      </c>
      <c r="G101" t="s">
        <v>1</v>
      </c>
    </row>
    <row r="102" spans="1:7" x14ac:dyDescent="0.25">
      <c r="A102">
        <v>368</v>
      </c>
      <c r="B102" t="s">
        <v>251</v>
      </c>
      <c r="C102" t="s">
        <v>252</v>
      </c>
      <c r="D102" t="s">
        <v>253</v>
      </c>
      <c r="E102">
        <v>2</v>
      </c>
      <c r="F102">
        <v>54</v>
      </c>
      <c r="G102" t="s">
        <v>1</v>
      </c>
    </row>
    <row r="103" spans="1:7" x14ac:dyDescent="0.25">
      <c r="A103">
        <v>367</v>
      </c>
      <c r="B103" t="s">
        <v>254</v>
      </c>
      <c r="C103" t="s">
        <v>255</v>
      </c>
      <c r="D103" t="s">
        <v>255</v>
      </c>
      <c r="E103">
        <v>1</v>
      </c>
      <c r="F103">
        <v>1</v>
      </c>
      <c r="G103" t="s">
        <v>1</v>
      </c>
    </row>
    <row r="104" spans="1:7" x14ac:dyDescent="0.25">
      <c r="A104">
        <v>299</v>
      </c>
      <c r="B104" t="s">
        <v>256</v>
      </c>
      <c r="C104" t="s">
        <v>257</v>
      </c>
      <c r="D104" t="s">
        <v>257</v>
      </c>
      <c r="E104">
        <v>1</v>
      </c>
      <c r="F104">
        <v>1</v>
      </c>
      <c r="G104" t="s">
        <v>1</v>
      </c>
    </row>
    <row r="105" spans="1:7" x14ac:dyDescent="0.25">
      <c r="A105">
        <v>289</v>
      </c>
      <c r="B105" t="s">
        <v>258</v>
      </c>
      <c r="C105" t="s">
        <v>259</v>
      </c>
      <c r="D105" t="s">
        <v>259</v>
      </c>
      <c r="E105">
        <v>1</v>
      </c>
      <c r="F105">
        <v>18</v>
      </c>
      <c r="G105" t="s">
        <v>1</v>
      </c>
    </row>
    <row r="106" spans="1:7" x14ac:dyDescent="0.25">
      <c r="A106">
        <v>401</v>
      </c>
      <c r="B106" t="s">
        <v>260</v>
      </c>
      <c r="C106" t="s">
        <v>261</v>
      </c>
      <c r="D106" t="s">
        <v>261</v>
      </c>
      <c r="E106">
        <v>1</v>
      </c>
      <c r="F106">
        <v>3</v>
      </c>
      <c r="G106" t="s">
        <v>1</v>
      </c>
    </row>
    <row r="107" spans="1:7" x14ac:dyDescent="0.25">
      <c r="A107">
        <v>405</v>
      </c>
      <c r="B107" t="s">
        <v>262</v>
      </c>
      <c r="C107" t="s">
        <v>263</v>
      </c>
      <c r="D107" t="s">
        <v>264</v>
      </c>
      <c r="E107">
        <v>2</v>
      </c>
      <c r="F107">
        <v>4</v>
      </c>
      <c r="G107" t="s">
        <v>1</v>
      </c>
    </row>
    <row r="108" spans="1:7" x14ac:dyDescent="0.25">
      <c r="A108">
        <v>409</v>
      </c>
      <c r="B108" t="s">
        <v>265</v>
      </c>
      <c r="C108" t="s">
        <v>266</v>
      </c>
      <c r="D108" t="s">
        <v>266</v>
      </c>
      <c r="E108">
        <v>1</v>
      </c>
      <c r="F108">
        <v>17</v>
      </c>
      <c r="G108" t="s">
        <v>1</v>
      </c>
    </row>
    <row r="109" spans="1:7" x14ac:dyDescent="0.25">
      <c r="A109">
        <v>413</v>
      </c>
      <c r="B109" t="s">
        <v>267</v>
      </c>
      <c r="C109" t="s">
        <v>268</v>
      </c>
      <c r="D109" t="s">
        <v>269</v>
      </c>
      <c r="E109">
        <v>2</v>
      </c>
      <c r="F109">
        <v>48</v>
      </c>
      <c r="G109" t="s">
        <v>1</v>
      </c>
    </row>
    <row r="110" spans="1:7" x14ac:dyDescent="0.25">
      <c r="A110">
        <v>283</v>
      </c>
      <c r="B110" t="s">
        <v>270</v>
      </c>
      <c r="C110" t="s">
        <v>271</v>
      </c>
      <c r="D110" t="s">
        <v>271</v>
      </c>
      <c r="E110">
        <v>1</v>
      </c>
      <c r="F110">
        <v>22</v>
      </c>
      <c r="G110" t="s">
        <v>1</v>
      </c>
    </row>
    <row r="111" spans="1:7" x14ac:dyDescent="0.25">
      <c r="A111">
        <v>336</v>
      </c>
      <c r="B111" t="s">
        <v>272</v>
      </c>
      <c r="C111" t="s">
        <v>273</v>
      </c>
      <c r="D111" t="s">
        <v>273</v>
      </c>
      <c r="E111">
        <v>1</v>
      </c>
      <c r="F111">
        <v>66</v>
      </c>
      <c r="G111" t="s">
        <v>1</v>
      </c>
    </row>
    <row r="112" spans="1:7" x14ac:dyDescent="0.25">
      <c r="A112">
        <v>417</v>
      </c>
      <c r="B112" t="s">
        <v>274</v>
      </c>
      <c r="C112" t="s">
        <v>275</v>
      </c>
      <c r="D112" t="s">
        <v>276</v>
      </c>
      <c r="E112">
        <v>2</v>
      </c>
      <c r="F112">
        <v>45</v>
      </c>
      <c r="G112" t="s">
        <v>1</v>
      </c>
    </row>
    <row r="113" spans="1:7" x14ac:dyDescent="0.25">
      <c r="A113">
        <v>423</v>
      </c>
      <c r="B113" t="s">
        <v>277</v>
      </c>
      <c r="C113" t="s">
        <v>278</v>
      </c>
      <c r="D113" t="s">
        <v>278</v>
      </c>
      <c r="E113">
        <v>1</v>
      </c>
      <c r="F113">
        <v>1</v>
      </c>
      <c r="G113" t="s">
        <v>1</v>
      </c>
    </row>
    <row r="114" spans="1:7" x14ac:dyDescent="0.25">
      <c r="A114">
        <v>406</v>
      </c>
      <c r="B114" t="s">
        <v>279</v>
      </c>
      <c r="C114" t="s">
        <v>280</v>
      </c>
      <c r="D114" t="s">
        <v>280</v>
      </c>
      <c r="E114">
        <v>1</v>
      </c>
      <c r="F114">
        <v>2</v>
      </c>
      <c r="G114" t="s">
        <v>1</v>
      </c>
    </row>
    <row r="115" spans="1:7" x14ac:dyDescent="0.25">
      <c r="A115">
        <v>408</v>
      </c>
      <c r="B115" t="s">
        <v>281</v>
      </c>
      <c r="C115" t="s">
        <v>282</v>
      </c>
      <c r="D115" t="s">
        <v>282</v>
      </c>
      <c r="E115">
        <v>1</v>
      </c>
      <c r="F115">
        <v>9</v>
      </c>
      <c r="G115" t="s">
        <v>1</v>
      </c>
    </row>
    <row r="116" spans="1:7" x14ac:dyDescent="0.25">
      <c r="A116">
        <v>391</v>
      </c>
      <c r="B116" t="s">
        <v>283</v>
      </c>
      <c r="C116" t="s">
        <v>284</v>
      </c>
      <c r="D116" t="s">
        <v>285</v>
      </c>
      <c r="E116">
        <v>2</v>
      </c>
      <c r="F116">
        <v>2</v>
      </c>
      <c r="G116" t="s">
        <v>57</v>
      </c>
    </row>
    <row r="117" spans="1:7" x14ac:dyDescent="0.25">
      <c r="A117">
        <v>424</v>
      </c>
      <c r="B117" t="s">
        <v>286</v>
      </c>
      <c r="C117" t="s">
        <v>287</v>
      </c>
      <c r="D117" t="s">
        <v>287</v>
      </c>
      <c r="E117">
        <v>1</v>
      </c>
      <c r="F117">
        <v>8</v>
      </c>
      <c r="G117" t="s">
        <v>1</v>
      </c>
    </row>
    <row r="118" spans="1:7" x14ac:dyDescent="0.25">
      <c r="A118">
        <v>421</v>
      </c>
      <c r="B118" t="s">
        <v>288</v>
      </c>
      <c r="C118" t="s">
        <v>289</v>
      </c>
      <c r="D118" t="s">
        <v>289</v>
      </c>
      <c r="E118">
        <v>1</v>
      </c>
      <c r="F118">
        <v>4</v>
      </c>
      <c r="G118" t="s">
        <v>1</v>
      </c>
    </row>
    <row r="119" spans="1:7" x14ac:dyDescent="0.25">
      <c r="A119">
        <v>422</v>
      </c>
      <c r="B119" t="s">
        <v>290</v>
      </c>
      <c r="C119" t="s">
        <v>291</v>
      </c>
      <c r="D119" t="s">
        <v>291</v>
      </c>
      <c r="E119">
        <v>1</v>
      </c>
      <c r="F119">
        <v>6</v>
      </c>
      <c r="G119" t="s">
        <v>1</v>
      </c>
    </row>
    <row r="120" spans="1:7" x14ac:dyDescent="0.25">
      <c r="A120">
        <v>393</v>
      </c>
      <c r="B120" t="s">
        <v>292</v>
      </c>
      <c r="C120" t="s">
        <v>293</v>
      </c>
      <c r="D120" t="s">
        <v>293</v>
      </c>
      <c r="E120">
        <v>1</v>
      </c>
      <c r="F120">
        <v>1</v>
      </c>
      <c r="G120" t="s">
        <v>1</v>
      </c>
    </row>
    <row r="121" spans="1:7" x14ac:dyDescent="0.25">
      <c r="A121">
        <v>410</v>
      </c>
      <c r="B121" t="s">
        <v>294</v>
      </c>
      <c r="C121" t="s">
        <v>295</v>
      </c>
      <c r="D121" t="s">
        <v>295</v>
      </c>
      <c r="E121">
        <v>1</v>
      </c>
      <c r="F121">
        <v>7</v>
      </c>
      <c r="G121" t="s">
        <v>1</v>
      </c>
    </row>
    <row r="122" spans="1:7" x14ac:dyDescent="0.25">
      <c r="A122">
        <v>420</v>
      </c>
      <c r="B122" t="s">
        <v>296</v>
      </c>
      <c r="C122" t="s">
        <v>297</v>
      </c>
      <c r="D122" t="s">
        <v>297</v>
      </c>
      <c r="E122">
        <v>1</v>
      </c>
      <c r="F122">
        <v>1</v>
      </c>
      <c r="G122" t="s">
        <v>1</v>
      </c>
    </row>
    <row r="123" spans="1:7" x14ac:dyDescent="0.25">
      <c r="A123">
        <v>426</v>
      </c>
      <c r="B123" t="s">
        <v>298</v>
      </c>
      <c r="C123" t="s">
        <v>299</v>
      </c>
      <c r="D123" t="s">
        <v>299</v>
      </c>
      <c r="E123">
        <v>1</v>
      </c>
      <c r="F123">
        <v>2</v>
      </c>
      <c r="G123" t="s">
        <v>1</v>
      </c>
    </row>
    <row r="124" spans="1:7" x14ac:dyDescent="0.25">
      <c r="A124">
        <v>416</v>
      </c>
      <c r="B124" t="s">
        <v>300</v>
      </c>
      <c r="C124" t="s">
        <v>301</v>
      </c>
      <c r="D124" t="s">
        <v>301</v>
      </c>
      <c r="E124">
        <v>1</v>
      </c>
      <c r="F124">
        <v>1</v>
      </c>
      <c r="G124" t="s">
        <v>1</v>
      </c>
    </row>
    <row r="125" spans="1:7" x14ac:dyDescent="0.25">
      <c r="A125">
        <v>394</v>
      </c>
      <c r="B125" t="s">
        <v>302</v>
      </c>
      <c r="C125" t="s">
        <v>303</v>
      </c>
      <c r="D125" t="s">
        <v>303</v>
      </c>
      <c r="E125">
        <v>1</v>
      </c>
      <c r="F125">
        <v>4</v>
      </c>
      <c r="G125" t="s">
        <v>1</v>
      </c>
    </row>
    <row r="126" spans="1:7" x14ac:dyDescent="0.25">
      <c r="A126">
        <v>412</v>
      </c>
      <c r="B126" t="s">
        <v>304</v>
      </c>
      <c r="C126" t="s">
        <v>305</v>
      </c>
      <c r="D126" t="s">
        <v>305</v>
      </c>
      <c r="E126">
        <v>1</v>
      </c>
      <c r="F126">
        <v>1</v>
      </c>
      <c r="G126" t="s">
        <v>1</v>
      </c>
    </row>
    <row r="127" spans="1:7" x14ac:dyDescent="0.25">
      <c r="A127">
        <v>427</v>
      </c>
      <c r="B127" t="s">
        <v>306</v>
      </c>
      <c r="C127" t="s">
        <v>307</v>
      </c>
      <c r="D127" t="s">
        <v>307</v>
      </c>
      <c r="E127">
        <v>1</v>
      </c>
      <c r="F127">
        <v>7</v>
      </c>
      <c r="G127" t="s">
        <v>1</v>
      </c>
    </row>
    <row r="128" spans="1:7" x14ac:dyDescent="0.25">
      <c r="A128">
        <v>428</v>
      </c>
      <c r="B128" t="s">
        <v>308</v>
      </c>
      <c r="C128" t="s">
        <v>309</v>
      </c>
      <c r="D128" t="s">
        <v>310</v>
      </c>
      <c r="E128">
        <v>2</v>
      </c>
      <c r="F128">
        <v>2</v>
      </c>
      <c r="G128" t="s">
        <v>57</v>
      </c>
    </row>
    <row r="129" spans="1:7" x14ac:dyDescent="0.25">
      <c r="A129">
        <v>429</v>
      </c>
      <c r="B129" t="s">
        <v>311</v>
      </c>
      <c r="C129" t="s">
        <v>312</v>
      </c>
      <c r="D129" t="s">
        <v>312</v>
      </c>
      <c r="E129">
        <v>1</v>
      </c>
      <c r="F129">
        <v>1</v>
      </c>
      <c r="G129" t="s">
        <v>1</v>
      </c>
    </row>
    <row r="130" spans="1:7" x14ac:dyDescent="0.25">
      <c r="A130">
        <v>430</v>
      </c>
      <c r="B130" t="s">
        <v>313</v>
      </c>
      <c r="C130" t="s">
        <v>314</v>
      </c>
      <c r="D130" t="s">
        <v>314</v>
      </c>
      <c r="E130">
        <v>1</v>
      </c>
      <c r="F130">
        <v>4</v>
      </c>
      <c r="G130" t="s">
        <v>1</v>
      </c>
    </row>
    <row r="131" spans="1:7" x14ac:dyDescent="0.25">
      <c r="A131">
        <v>434</v>
      </c>
      <c r="B131" t="s">
        <v>315</v>
      </c>
      <c r="C131" t="s">
        <v>316</v>
      </c>
      <c r="D131" t="s">
        <v>317</v>
      </c>
      <c r="E131">
        <v>2</v>
      </c>
      <c r="F131">
        <v>7</v>
      </c>
      <c r="G131" t="s">
        <v>1</v>
      </c>
    </row>
    <row r="132" spans="1:7" x14ac:dyDescent="0.25">
      <c r="A132">
        <v>431</v>
      </c>
      <c r="B132" t="s">
        <v>318</v>
      </c>
      <c r="C132" t="s">
        <v>319</v>
      </c>
      <c r="D132" t="s">
        <v>319</v>
      </c>
      <c r="E132">
        <v>1</v>
      </c>
      <c r="F132">
        <v>1</v>
      </c>
      <c r="G132" t="s">
        <v>1</v>
      </c>
    </row>
    <row r="133" spans="1:7" x14ac:dyDescent="0.25">
      <c r="A133">
        <v>425</v>
      </c>
      <c r="B133" t="s">
        <v>320</v>
      </c>
      <c r="C133" t="s">
        <v>321</v>
      </c>
      <c r="D133" t="s">
        <v>321</v>
      </c>
      <c r="E133">
        <v>1</v>
      </c>
      <c r="F133">
        <v>1</v>
      </c>
      <c r="G133" t="s">
        <v>1</v>
      </c>
    </row>
    <row r="134" spans="1:7" x14ac:dyDescent="0.25">
      <c r="A134">
        <v>454</v>
      </c>
      <c r="B134" t="s">
        <v>322</v>
      </c>
      <c r="C134" t="s">
        <v>323</v>
      </c>
      <c r="D134" t="s">
        <v>323</v>
      </c>
      <c r="E134">
        <v>1</v>
      </c>
      <c r="F134">
        <v>1</v>
      </c>
      <c r="G134" t="s">
        <v>1</v>
      </c>
    </row>
    <row r="135" spans="1:7" x14ac:dyDescent="0.25">
      <c r="A135">
        <v>448</v>
      </c>
      <c r="B135" t="s">
        <v>324</v>
      </c>
      <c r="C135" t="s">
        <v>325</v>
      </c>
      <c r="D135" t="s">
        <v>325</v>
      </c>
      <c r="E135">
        <v>1</v>
      </c>
      <c r="F135">
        <v>2</v>
      </c>
      <c r="G135" t="s">
        <v>1</v>
      </c>
    </row>
    <row r="136" spans="1:7" x14ac:dyDescent="0.25">
      <c r="A136">
        <v>418</v>
      </c>
      <c r="B136" t="s">
        <v>326</v>
      </c>
      <c r="C136" t="s">
        <v>327</v>
      </c>
      <c r="D136" t="s">
        <v>327</v>
      </c>
      <c r="E136">
        <v>1</v>
      </c>
      <c r="F136">
        <v>2</v>
      </c>
      <c r="G136" t="s">
        <v>1</v>
      </c>
    </row>
    <row r="137" spans="1:7" x14ac:dyDescent="0.25">
      <c r="A137">
        <v>441</v>
      </c>
      <c r="B137" t="s">
        <v>328</v>
      </c>
      <c r="C137" t="s">
        <v>329</v>
      </c>
      <c r="D137" t="s">
        <v>329</v>
      </c>
      <c r="E137">
        <v>1</v>
      </c>
      <c r="F137">
        <v>16</v>
      </c>
      <c r="G137" t="s">
        <v>1</v>
      </c>
    </row>
    <row r="138" spans="1:7" x14ac:dyDescent="0.25">
      <c r="A138">
        <v>451</v>
      </c>
      <c r="B138" t="s">
        <v>330</v>
      </c>
      <c r="C138" t="s">
        <v>331</v>
      </c>
      <c r="D138" t="s">
        <v>331</v>
      </c>
      <c r="E138">
        <v>1</v>
      </c>
      <c r="F138">
        <v>3</v>
      </c>
      <c r="G138" t="s">
        <v>1</v>
      </c>
    </row>
    <row r="139" spans="1:7" x14ac:dyDescent="0.25">
      <c r="A139">
        <v>449</v>
      </c>
      <c r="B139" t="s">
        <v>332</v>
      </c>
      <c r="C139" t="s">
        <v>333</v>
      </c>
      <c r="D139" t="s">
        <v>333</v>
      </c>
      <c r="E139">
        <v>1</v>
      </c>
      <c r="F139">
        <v>1</v>
      </c>
      <c r="G139" t="s">
        <v>1</v>
      </c>
    </row>
    <row r="140" spans="1:7" x14ac:dyDescent="0.25">
      <c r="A140">
        <v>445</v>
      </c>
      <c r="B140" t="s">
        <v>334</v>
      </c>
      <c r="C140" t="s">
        <v>335</v>
      </c>
      <c r="D140" t="s">
        <v>335</v>
      </c>
      <c r="E140">
        <v>1</v>
      </c>
      <c r="F140">
        <v>9</v>
      </c>
      <c r="G140" t="s">
        <v>1</v>
      </c>
    </row>
    <row r="141" spans="1:7" x14ac:dyDescent="0.25">
      <c r="A141">
        <v>377</v>
      </c>
      <c r="B141" t="s">
        <v>336</v>
      </c>
      <c r="C141" t="s">
        <v>337</v>
      </c>
      <c r="D141" t="s">
        <v>337</v>
      </c>
      <c r="E141">
        <v>1</v>
      </c>
      <c r="F141">
        <v>2</v>
      </c>
      <c r="G141" t="s">
        <v>1</v>
      </c>
    </row>
    <row r="143" spans="1:7" x14ac:dyDescent="0.25">
      <c r="A143" t="s">
        <v>338</v>
      </c>
    </row>
    <row r="144" spans="1:7" x14ac:dyDescent="0.25">
      <c r="A144">
        <v>245</v>
      </c>
      <c r="B144" t="s">
        <v>86</v>
      </c>
      <c r="C144" t="s">
        <v>339</v>
      </c>
      <c r="D144" t="s">
        <v>57</v>
      </c>
    </row>
    <row r="145" spans="1:4" x14ac:dyDescent="0.25">
      <c r="A145">
        <v>312</v>
      </c>
      <c r="B145" t="s">
        <v>128</v>
      </c>
      <c r="C145" t="s">
        <v>340</v>
      </c>
      <c r="D145" t="s">
        <v>57</v>
      </c>
    </row>
    <row r="146" spans="1:4" x14ac:dyDescent="0.25">
      <c r="A146">
        <v>336</v>
      </c>
      <c r="B146" t="s">
        <v>272</v>
      </c>
      <c r="C146" t="s">
        <v>341</v>
      </c>
      <c r="D146" t="s">
        <v>57</v>
      </c>
    </row>
    <row r="147" spans="1:4" x14ac:dyDescent="0.25">
      <c r="A147">
        <v>357</v>
      </c>
      <c r="B147" t="s">
        <v>207</v>
      </c>
      <c r="C147" t="s">
        <v>209</v>
      </c>
      <c r="D147" t="s">
        <v>57</v>
      </c>
    </row>
    <row r="148" spans="1:4" x14ac:dyDescent="0.25">
      <c r="A148">
        <v>298</v>
      </c>
      <c r="B148" t="s">
        <v>144</v>
      </c>
      <c r="C148" t="s">
        <v>342</v>
      </c>
      <c r="D148" t="s">
        <v>57</v>
      </c>
    </row>
    <row r="149" spans="1:4" x14ac:dyDescent="0.25">
      <c r="A149">
        <v>409</v>
      </c>
      <c r="B149" t="s">
        <v>265</v>
      </c>
      <c r="C149" t="s">
        <v>343</v>
      </c>
      <c r="D149" t="s">
        <v>57</v>
      </c>
    </row>
    <row r="150" spans="1:4" x14ac:dyDescent="0.25">
      <c r="A150">
        <v>314</v>
      </c>
      <c r="B150" t="s">
        <v>186</v>
      </c>
      <c r="C150" t="s">
        <v>344</v>
      </c>
      <c r="D150" t="s">
        <v>57</v>
      </c>
    </row>
    <row r="151" spans="1:4" x14ac:dyDescent="0.25">
      <c r="A151">
        <v>429</v>
      </c>
      <c r="B151" t="s">
        <v>311</v>
      </c>
      <c r="C151" t="s">
        <v>345</v>
      </c>
      <c r="D151" t="s">
        <v>57</v>
      </c>
    </row>
    <row r="152" spans="1:4" x14ac:dyDescent="0.25">
      <c r="A152">
        <v>233</v>
      </c>
      <c r="B152" t="s">
        <v>224</v>
      </c>
      <c r="C152" t="s">
        <v>346</v>
      </c>
      <c r="D152" t="s">
        <v>57</v>
      </c>
    </row>
    <row r="153" spans="1:4" x14ac:dyDescent="0.25">
      <c r="A153">
        <v>263</v>
      </c>
      <c r="B153" t="s">
        <v>141</v>
      </c>
      <c r="C153" t="s">
        <v>347</v>
      </c>
      <c r="D153" t="s">
        <v>57</v>
      </c>
    </row>
    <row r="154" spans="1:4" x14ac:dyDescent="0.25">
      <c r="A154">
        <v>360</v>
      </c>
      <c r="B154" t="s">
        <v>119</v>
      </c>
      <c r="C154" t="s">
        <v>348</v>
      </c>
      <c r="D154" t="s">
        <v>57</v>
      </c>
    </row>
    <row r="155" spans="1:4" x14ac:dyDescent="0.25">
      <c r="A155">
        <v>311</v>
      </c>
      <c r="B155" t="s">
        <v>247</v>
      </c>
      <c r="C155" t="s">
        <v>349</v>
      </c>
      <c r="D155" t="s">
        <v>57</v>
      </c>
    </row>
    <row r="156" spans="1:4" x14ac:dyDescent="0.25">
      <c r="A156">
        <v>285</v>
      </c>
      <c r="B156" t="s">
        <v>99</v>
      </c>
      <c r="C156" t="s">
        <v>350</v>
      </c>
      <c r="D156" t="s">
        <v>57</v>
      </c>
    </row>
    <row r="157" spans="1:4" x14ac:dyDescent="0.25">
      <c r="A157">
        <v>283</v>
      </c>
      <c r="B157" t="s">
        <v>270</v>
      </c>
      <c r="C157" t="s">
        <v>351</v>
      </c>
      <c r="D157" t="s">
        <v>57</v>
      </c>
    </row>
    <row r="158" spans="1:4" x14ac:dyDescent="0.25">
      <c r="A158">
        <v>309</v>
      </c>
      <c r="B158" t="s">
        <v>101</v>
      </c>
      <c r="C158" t="s">
        <v>102</v>
      </c>
      <c r="D158" t="s">
        <v>57</v>
      </c>
    </row>
    <row r="159" spans="1:4" x14ac:dyDescent="0.25">
      <c r="A159">
        <v>382</v>
      </c>
      <c r="B159" t="s">
        <v>103</v>
      </c>
      <c r="C159" t="s">
        <v>352</v>
      </c>
      <c r="D159" t="s">
        <v>57</v>
      </c>
    </row>
    <row r="160" spans="1:4" x14ac:dyDescent="0.25">
      <c r="A160">
        <v>310</v>
      </c>
      <c r="B160" t="s">
        <v>117</v>
      </c>
      <c r="C160" t="s">
        <v>353</v>
      </c>
      <c r="D160" t="s">
        <v>57</v>
      </c>
    </row>
    <row r="161" spans="1:4" x14ac:dyDescent="0.25">
      <c r="A161">
        <v>454</v>
      </c>
      <c r="B161" t="s">
        <v>322</v>
      </c>
      <c r="C161" t="s">
        <v>354</v>
      </c>
      <c r="D161" t="s">
        <v>57</v>
      </c>
    </row>
    <row r="162" spans="1:4" x14ac:dyDescent="0.25">
      <c r="A162">
        <v>426</v>
      </c>
      <c r="B162" t="s">
        <v>298</v>
      </c>
      <c r="C162" t="s">
        <v>355</v>
      </c>
      <c r="D162" t="s">
        <v>57</v>
      </c>
    </row>
    <row r="163" spans="1:4" x14ac:dyDescent="0.25">
      <c r="A163">
        <v>112</v>
      </c>
      <c r="B163" t="s">
        <v>97</v>
      </c>
      <c r="C163" t="s">
        <v>356</v>
      </c>
      <c r="D163" t="s">
        <v>57</v>
      </c>
    </row>
    <row r="164" spans="1:4" x14ac:dyDescent="0.25">
      <c r="A164">
        <v>236</v>
      </c>
      <c r="B164" t="s">
        <v>237</v>
      </c>
      <c r="C164" t="s">
        <v>238</v>
      </c>
      <c r="D164" t="s">
        <v>57</v>
      </c>
    </row>
    <row r="165" spans="1:4" x14ac:dyDescent="0.25">
      <c r="A165">
        <v>417</v>
      </c>
      <c r="B165" t="s">
        <v>274</v>
      </c>
      <c r="C165" t="s">
        <v>357</v>
      </c>
      <c r="D165" t="s">
        <v>57</v>
      </c>
    </row>
    <row r="166" spans="1:4" x14ac:dyDescent="0.25">
      <c r="A166">
        <v>413</v>
      </c>
      <c r="B166" t="s">
        <v>267</v>
      </c>
      <c r="C166" t="s">
        <v>358</v>
      </c>
      <c r="D166" t="s">
        <v>57</v>
      </c>
    </row>
    <row r="167" spans="1:4" x14ac:dyDescent="0.25">
      <c r="A167">
        <v>448</v>
      </c>
      <c r="B167" t="s">
        <v>324</v>
      </c>
      <c r="C167" t="s">
        <v>359</v>
      </c>
      <c r="D167" t="s">
        <v>57</v>
      </c>
    </row>
    <row r="168" spans="1:4" x14ac:dyDescent="0.25">
      <c r="A168">
        <v>356</v>
      </c>
      <c r="B168" t="s">
        <v>148</v>
      </c>
      <c r="C168" t="s">
        <v>360</v>
      </c>
      <c r="D168" t="s">
        <v>57</v>
      </c>
    </row>
    <row r="169" spans="1:4" x14ac:dyDescent="0.25">
      <c r="A169">
        <v>381</v>
      </c>
      <c r="B169" t="s">
        <v>166</v>
      </c>
      <c r="C169" t="s">
        <v>361</v>
      </c>
      <c r="D169" t="s">
        <v>57</v>
      </c>
    </row>
    <row r="170" spans="1:4" x14ac:dyDescent="0.25">
      <c r="A170">
        <v>368</v>
      </c>
      <c r="B170" t="s">
        <v>251</v>
      </c>
      <c r="C170" t="s">
        <v>362</v>
      </c>
      <c r="D170" t="s">
        <v>57</v>
      </c>
    </row>
    <row r="171" spans="1:4" x14ac:dyDescent="0.25">
      <c r="A171">
        <v>322</v>
      </c>
      <c r="B171" t="s">
        <v>94</v>
      </c>
      <c r="C171" t="s">
        <v>363</v>
      </c>
      <c r="D171" t="s">
        <v>57</v>
      </c>
    </row>
    <row r="172" spans="1:4" x14ac:dyDescent="0.25">
      <c r="A172">
        <v>257</v>
      </c>
      <c r="B172" t="s">
        <v>92</v>
      </c>
      <c r="C172" t="s">
        <v>93</v>
      </c>
      <c r="D172" t="s">
        <v>57</v>
      </c>
    </row>
    <row r="173" spans="1:4" x14ac:dyDescent="0.25">
      <c r="A173">
        <v>318</v>
      </c>
      <c r="B173" t="s">
        <v>90</v>
      </c>
      <c r="C173" t="s">
        <v>364</v>
      </c>
      <c r="D173" t="s">
        <v>57</v>
      </c>
    </row>
    <row r="174" spans="1:4" x14ac:dyDescent="0.25">
      <c r="A174">
        <v>359</v>
      </c>
      <c r="B174" t="s">
        <v>139</v>
      </c>
      <c r="C174" t="s">
        <v>365</v>
      </c>
      <c r="D174" t="s">
        <v>57</v>
      </c>
    </row>
    <row r="175" spans="1:4" x14ac:dyDescent="0.25">
      <c r="A175">
        <v>271</v>
      </c>
      <c r="B175" t="s">
        <v>205</v>
      </c>
      <c r="C175" t="s">
        <v>366</v>
      </c>
      <c r="D175" t="s">
        <v>57</v>
      </c>
    </row>
    <row r="176" spans="1:4" x14ac:dyDescent="0.25">
      <c r="A176">
        <v>244</v>
      </c>
      <c r="B176" t="s">
        <v>367</v>
      </c>
      <c r="C176" t="s">
        <v>368</v>
      </c>
      <c r="D176" t="s">
        <v>57</v>
      </c>
    </row>
    <row r="177" spans="1:4" x14ac:dyDescent="0.25">
      <c r="A177">
        <v>308</v>
      </c>
      <c r="B177" t="s">
        <v>164</v>
      </c>
      <c r="C177" t="s">
        <v>369</v>
      </c>
      <c r="D177" t="s">
        <v>57</v>
      </c>
    </row>
    <row r="178" spans="1:4" x14ac:dyDescent="0.25">
      <c r="A178">
        <v>388</v>
      </c>
      <c r="B178" t="s">
        <v>132</v>
      </c>
      <c r="C178" t="s">
        <v>134</v>
      </c>
      <c r="D178" t="s">
        <v>57</v>
      </c>
    </row>
    <row r="179" spans="1:4" x14ac:dyDescent="0.25">
      <c r="A179">
        <v>390</v>
      </c>
      <c r="B179" t="s">
        <v>221</v>
      </c>
      <c r="C179" t="s">
        <v>370</v>
      </c>
      <c r="D179" t="s">
        <v>223</v>
      </c>
    </row>
    <row r="180" spans="1:4" x14ac:dyDescent="0.25">
      <c r="A180">
        <v>389</v>
      </c>
      <c r="B180" t="s">
        <v>162</v>
      </c>
      <c r="C180" t="s">
        <v>371</v>
      </c>
      <c r="D180" t="s">
        <v>223</v>
      </c>
    </row>
    <row r="181" spans="1:4" x14ac:dyDescent="0.25">
      <c r="A181">
        <v>387</v>
      </c>
      <c r="B181" t="s">
        <v>372</v>
      </c>
      <c r="C181" t="s">
        <v>373</v>
      </c>
      <c r="D181" t="s">
        <v>57</v>
      </c>
    </row>
    <row r="182" spans="1:4" x14ac:dyDescent="0.25">
      <c r="A182">
        <v>284</v>
      </c>
      <c r="B182" t="s">
        <v>88</v>
      </c>
      <c r="C182" t="s">
        <v>374</v>
      </c>
      <c r="D182" t="s">
        <v>57</v>
      </c>
    </row>
    <row r="183" spans="1:4" x14ac:dyDescent="0.25">
      <c r="A183">
        <v>397</v>
      </c>
      <c r="B183" t="s">
        <v>126</v>
      </c>
      <c r="C183" t="s">
        <v>375</v>
      </c>
      <c r="D183" t="s">
        <v>57</v>
      </c>
    </row>
    <row r="184" spans="1:4" x14ac:dyDescent="0.25">
      <c r="A184">
        <v>62</v>
      </c>
      <c r="B184" t="s">
        <v>245</v>
      </c>
      <c r="C184" t="s">
        <v>376</v>
      </c>
      <c r="D184" t="s">
        <v>57</v>
      </c>
    </row>
    <row r="185" spans="1:4" x14ac:dyDescent="0.25">
      <c r="A185">
        <v>61</v>
      </c>
      <c r="B185" t="s">
        <v>249</v>
      </c>
      <c r="C185" t="s">
        <v>377</v>
      </c>
      <c r="D185" t="s">
        <v>57</v>
      </c>
    </row>
    <row r="186" spans="1:4" x14ac:dyDescent="0.25">
      <c r="A186">
        <v>378</v>
      </c>
      <c r="B186" t="s">
        <v>197</v>
      </c>
      <c r="C186" t="s">
        <v>378</v>
      </c>
      <c r="D186" t="s">
        <v>57</v>
      </c>
    </row>
    <row r="187" spans="1:4" x14ac:dyDescent="0.25">
      <c r="A187">
        <v>423</v>
      </c>
      <c r="B187" t="s">
        <v>277</v>
      </c>
      <c r="C187" t="s">
        <v>379</v>
      </c>
      <c r="D187" t="s">
        <v>57</v>
      </c>
    </row>
    <row r="188" spans="1:4" x14ac:dyDescent="0.25">
      <c r="A188">
        <v>234</v>
      </c>
      <c r="B188" t="s">
        <v>84</v>
      </c>
      <c r="C188" t="s">
        <v>380</v>
      </c>
      <c r="D188" t="s">
        <v>57</v>
      </c>
    </row>
    <row r="189" spans="1:4" x14ac:dyDescent="0.25">
      <c r="A189">
        <v>353</v>
      </c>
      <c r="B189" t="s">
        <v>173</v>
      </c>
      <c r="C189" t="s">
        <v>381</v>
      </c>
      <c r="D189" t="s">
        <v>57</v>
      </c>
    </row>
    <row r="190" spans="1:4" x14ac:dyDescent="0.25">
      <c r="A190">
        <v>319</v>
      </c>
      <c r="B190" t="s">
        <v>229</v>
      </c>
      <c r="C190" t="s">
        <v>231</v>
      </c>
      <c r="D190" t="s">
        <v>57</v>
      </c>
    </row>
    <row r="191" spans="1:4" x14ac:dyDescent="0.25">
      <c r="A191">
        <v>324</v>
      </c>
      <c r="B191" t="s">
        <v>114</v>
      </c>
      <c r="C191" t="s">
        <v>382</v>
      </c>
      <c r="D191" t="s">
        <v>57</v>
      </c>
    </row>
    <row r="192" spans="1:4" x14ac:dyDescent="0.25">
      <c r="A192">
        <v>343</v>
      </c>
      <c r="B192" t="s">
        <v>199</v>
      </c>
      <c r="C192" t="s">
        <v>383</v>
      </c>
      <c r="D192" t="s">
        <v>57</v>
      </c>
    </row>
    <row r="193" spans="1:4" x14ac:dyDescent="0.25">
      <c r="A193">
        <v>241</v>
      </c>
      <c r="B193" t="s">
        <v>384</v>
      </c>
      <c r="C193" t="s">
        <v>385</v>
      </c>
      <c r="D193" t="s">
        <v>57</v>
      </c>
    </row>
    <row r="194" spans="1:4" x14ac:dyDescent="0.25">
      <c r="A194">
        <v>358</v>
      </c>
      <c r="B194" t="s">
        <v>82</v>
      </c>
      <c r="C194" t="s">
        <v>386</v>
      </c>
      <c r="D194" t="s">
        <v>57</v>
      </c>
    </row>
    <row r="195" spans="1:4" x14ac:dyDescent="0.25">
      <c r="A195">
        <v>341</v>
      </c>
      <c r="B195" t="s">
        <v>80</v>
      </c>
      <c r="C195" t="s">
        <v>387</v>
      </c>
      <c r="D195" t="s">
        <v>57</v>
      </c>
    </row>
    <row r="196" spans="1:4" x14ac:dyDescent="0.25">
      <c r="A196">
        <v>339</v>
      </c>
      <c r="B196" t="s">
        <v>183</v>
      </c>
      <c r="C196" t="s">
        <v>388</v>
      </c>
      <c r="D196" t="s">
        <v>57</v>
      </c>
    </row>
    <row r="197" spans="1:4" x14ac:dyDescent="0.25">
      <c r="A197">
        <v>333</v>
      </c>
      <c r="B197" t="s">
        <v>219</v>
      </c>
      <c r="C197" t="s">
        <v>389</v>
      </c>
      <c r="D197" t="s">
        <v>57</v>
      </c>
    </row>
    <row r="198" spans="1:4" x14ac:dyDescent="0.25">
      <c r="A198">
        <v>315</v>
      </c>
      <c r="B198" t="s">
        <v>194</v>
      </c>
      <c r="C198" t="s">
        <v>196</v>
      </c>
      <c r="D198" t="s">
        <v>390</v>
      </c>
    </row>
    <row r="199" spans="1:4" x14ac:dyDescent="0.25">
      <c r="A199">
        <v>406</v>
      </c>
      <c r="B199" t="s">
        <v>279</v>
      </c>
      <c r="C199" t="s">
        <v>280</v>
      </c>
      <c r="D199" t="s">
        <v>57</v>
      </c>
    </row>
    <row r="200" spans="1:4" x14ac:dyDescent="0.25">
      <c r="A200">
        <v>425</v>
      </c>
      <c r="B200" t="s">
        <v>320</v>
      </c>
      <c r="C200" t="s">
        <v>391</v>
      </c>
      <c r="D200" t="s">
        <v>57</v>
      </c>
    </row>
    <row r="201" spans="1:4" x14ac:dyDescent="0.25">
      <c r="A201">
        <v>13</v>
      </c>
      <c r="B201" t="s">
        <v>78</v>
      </c>
      <c r="C201" t="s">
        <v>392</v>
      </c>
      <c r="D201" t="s">
        <v>57</v>
      </c>
    </row>
    <row r="202" spans="1:4" x14ac:dyDescent="0.25">
      <c r="A202">
        <v>373</v>
      </c>
      <c r="B202" t="s">
        <v>160</v>
      </c>
      <c r="C202" t="s">
        <v>393</v>
      </c>
      <c r="D202" t="s">
        <v>57</v>
      </c>
    </row>
    <row r="203" spans="1:4" x14ac:dyDescent="0.25">
      <c r="A203">
        <v>374</v>
      </c>
      <c r="B203" t="s">
        <v>158</v>
      </c>
      <c r="C203" t="s">
        <v>394</v>
      </c>
      <c r="D203" t="s">
        <v>57</v>
      </c>
    </row>
    <row r="204" spans="1:4" x14ac:dyDescent="0.25">
      <c r="A204">
        <v>418</v>
      </c>
      <c r="B204" t="s">
        <v>326</v>
      </c>
      <c r="C204" t="s">
        <v>395</v>
      </c>
      <c r="D204" t="s">
        <v>57</v>
      </c>
    </row>
    <row r="205" spans="1:4" x14ac:dyDescent="0.25">
      <c r="A205">
        <v>376</v>
      </c>
      <c r="B205" t="s">
        <v>76</v>
      </c>
      <c r="C205" t="s">
        <v>396</v>
      </c>
      <c r="D205" t="s">
        <v>57</v>
      </c>
    </row>
    <row r="206" spans="1:4" x14ac:dyDescent="0.25">
      <c r="A206">
        <v>281</v>
      </c>
      <c r="B206" t="s">
        <v>73</v>
      </c>
      <c r="C206" t="s">
        <v>397</v>
      </c>
      <c r="D206" t="s">
        <v>57</v>
      </c>
    </row>
    <row r="207" spans="1:4" x14ac:dyDescent="0.25">
      <c r="A207">
        <v>412</v>
      </c>
      <c r="B207" t="s">
        <v>304</v>
      </c>
      <c r="C207" t="s">
        <v>398</v>
      </c>
      <c r="D207" t="s">
        <v>57</v>
      </c>
    </row>
    <row r="208" spans="1:4" x14ac:dyDescent="0.25">
      <c r="A208">
        <v>331</v>
      </c>
      <c r="B208" t="s">
        <v>71</v>
      </c>
      <c r="C208" t="s">
        <v>399</v>
      </c>
      <c r="D208" t="s">
        <v>57</v>
      </c>
    </row>
    <row r="209" spans="1:4" x14ac:dyDescent="0.25">
      <c r="A209">
        <v>304</v>
      </c>
      <c r="B209" t="s">
        <v>69</v>
      </c>
      <c r="C209" t="s">
        <v>400</v>
      </c>
      <c r="D209" t="s">
        <v>57</v>
      </c>
    </row>
    <row r="210" spans="1:4" x14ac:dyDescent="0.25">
      <c r="A210">
        <v>273</v>
      </c>
      <c r="B210" t="s">
        <v>66</v>
      </c>
      <c r="C210" t="s">
        <v>68</v>
      </c>
      <c r="D210" t="s">
        <v>57</v>
      </c>
    </row>
    <row r="211" spans="1:4" x14ac:dyDescent="0.25">
      <c r="A211">
        <v>266</v>
      </c>
      <c r="B211" t="s">
        <v>64</v>
      </c>
      <c r="C211" t="s">
        <v>401</v>
      </c>
      <c r="D211" t="s">
        <v>57</v>
      </c>
    </row>
    <row r="212" spans="1:4" x14ac:dyDescent="0.25">
      <c r="A212">
        <v>301</v>
      </c>
      <c r="B212" t="s">
        <v>181</v>
      </c>
      <c r="C212" t="s">
        <v>402</v>
      </c>
      <c r="D212" t="s">
        <v>57</v>
      </c>
    </row>
    <row r="213" spans="1:4" x14ac:dyDescent="0.25">
      <c r="A213">
        <v>299</v>
      </c>
      <c r="B213" t="s">
        <v>256</v>
      </c>
      <c r="C213" t="s">
        <v>403</v>
      </c>
      <c r="D213" t="s">
        <v>57</v>
      </c>
    </row>
    <row r="214" spans="1:4" x14ac:dyDescent="0.25">
      <c r="A214">
        <v>367</v>
      </c>
      <c r="B214" t="s">
        <v>254</v>
      </c>
      <c r="C214" t="s">
        <v>404</v>
      </c>
      <c r="D214" t="s">
        <v>57</v>
      </c>
    </row>
    <row r="215" spans="1:4" x14ac:dyDescent="0.25">
      <c r="A215">
        <v>422</v>
      </c>
      <c r="B215" t="s">
        <v>290</v>
      </c>
      <c r="C215" t="s">
        <v>405</v>
      </c>
      <c r="D215" t="s">
        <v>57</v>
      </c>
    </row>
    <row r="216" spans="1:4" x14ac:dyDescent="0.25">
      <c r="A216">
        <v>421</v>
      </c>
      <c r="B216" t="s">
        <v>288</v>
      </c>
      <c r="C216" t="s">
        <v>406</v>
      </c>
      <c r="D216" t="s">
        <v>57</v>
      </c>
    </row>
    <row r="217" spans="1:4" x14ac:dyDescent="0.25">
      <c r="A217">
        <v>320</v>
      </c>
      <c r="B217" t="s">
        <v>62</v>
      </c>
      <c r="C217" t="s">
        <v>407</v>
      </c>
      <c r="D217" t="s">
        <v>57</v>
      </c>
    </row>
    <row r="218" spans="1:4" x14ac:dyDescent="0.25">
      <c r="A218">
        <v>242</v>
      </c>
      <c r="B218" t="s">
        <v>175</v>
      </c>
      <c r="C218" t="s">
        <v>408</v>
      </c>
      <c r="D218" t="s">
        <v>57</v>
      </c>
    </row>
    <row r="219" spans="1:4" x14ac:dyDescent="0.25">
      <c r="A219">
        <v>408</v>
      </c>
      <c r="B219" t="s">
        <v>281</v>
      </c>
      <c r="C219" t="s">
        <v>409</v>
      </c>
      <c r="D219" t="s">
        <v>57</v>
      </c>
    </row>
    <row r="220" spans="1:4" x14ac:dyDescent="0.25">
      <c r="A220">
        <v>277</v>
      </c>
      <c r="B220" t="s">
        <v>217</v>
      </c>
      <c r="C220" t="s">
        <v>410</v>
      </c>
      <c r="D220" t="s">
        <v>57</v>
      </c>
    </row>
    <row r="221" spans="1:4" x14ac:dyDescent="0.25">
      <c r="A221">
        <v>325</v>
      </c>
      <c r="B221" t="s">
        <v>179</v>
      </c>
      <c r="C221" t="s">
        <v>180</v>
      </c>
      <c r="D221" t="s">
        <v>57</v>
      </c>
    </row>
    <row r="222" spans="1:4" x14ac:dyDescent="0.25">
      <c r="A222">
        <v>292</v>
      </c>
      <c r="B222" t="s">
        <v>243</v>
      </c>
      <c r="C222" t="s">
        <v>411</v>
      </c>
      <c r="D222" t="s">
        <v>57</v>
      </c>
    </row>
    <row r="223" spans="1:4" x14ac:dyDescent="0.25">
      <c r="A223">
        <v>424</v>
      </c>
      <c r="B223" t="s">
        <v>286</v>
      </c>
      <c r="C223" t="s">
        <v>412</v>
      </c>
      <c r="D223" t="s">
        <v>57</v>
      </c>
    </row>
    <row r="224" spans="1:4" x14ac:dyDescent="0.25">
      <c r="A224">
        <v>302</v>
      </c>
      <c r="B224" t="s">
        <v>177</v>
      </c>
      <c r="C224" t="s">
        <v>413</v>
      </c>
      <c r="D224" t="s">
        <v>57</v>
      </c>
    </row>
    <row r="225" spans="1:4" x14ac:dyDescent="0.25">
      <c r="A225">
        <v>280</v>
      </c>
      <c r="B225" t="s">
        <v>137</v>
      </c>
      <c r="C225" t="s">
        <v>414</v>
      </c>
      <c r="D225" t="s">
        <v>57</v>
      </c>
    </row>
    <row r="226" spans="1:4" x14ac:dyDescent="0.25">
      <c r="A226">
        <v>401</v>
      </c>
      <c r="B226" t="s">
        <v>260</v>
      </c>
      <c r="C226" t="s">
        <v>415</v>
      </c>
      <c r="D226" t="s">
        <v>57</v>
      </c>
    </row>
    <row r="227" spans="1:4" x14ac:dyDescent="0.25">
      <c r="A227">
        <v>434</v>
      </c>
      <c r="B227" t="s">
        <v>315</v>
      </c>
      <c r="C227" t="s">
        <v>317</v>
      </c>
      <c r="D227" t="s">
        <v>57</v>
      </c>
    </row>
    <row r="228" spans="1:4" x14ac:dyDescent="0.25">
      <c r="A228">
        <v>345</v>
      </c>
      <c r="B228" t="s">
        <v>215</v>
      </c>
      <c r="C228" t="s">
        <v>416</v>
      </c>
      <c r="D228" t="s">
        <v>57</v>
      </c>
    </row>
    <row r="229" spans="1:4" x14ac:dyDescent="0.25">
      <c r="A229">
        <v>293</v>
      </c>
      <c r="B229" t="s">
        <v>112</v>
      </c>
      <c r="C229" t="s">
        <v>417</v>
      </c>
      <c r="D229" t="s">
        <v>57</v>
      </c>
    </row>
    <row r="230" spans="1:4" x14ac:dyDescent="0.25">
      <c r="A230">
        <v>396</v>
      </c>
      <c r="B230" t="s">
        <v>60</v>
      </c>
      <c r="C230" t="s">
        <v>418</v>
      </c>
      <c r="D230" t="s">
        <v>57</v>
      </c>
    </row>
    <row r="231" spans="1:4" x14ac:dyDescent="0.25">
      <c r="A231">
        <v>430</v>
      </c>
      <c r="B231" t="s">
        <v>313</v>
      </c>
      <c r="C231" t="s">
        <v>419</v>
      </c>
      <c r="D231" t="s">
        <v>57</v>
      </c>
    </row>
    <row r="232" spans="1:4" x14ac:dyDescent="0.25">
      <c r="A232">
        <v>379</v>
      </c>
      <c r="B232" t="s">
        <v>234</v>
      </c>
      <c r="C232" t="s">
        <v>420</v>
      </c>
      <c r="D232" t="s">
        <v>57</v>
      </c>
    </row>
    <row r="233" spans="1:4" x14ac:dyDescent="0.25">
      <c r="A233">
        <v>380</v>
      </c>
      <c r="B233" t="s">
        <v>232</v>
      </c>
      <c r="C233" t="s">
        <v>421</v>
      </c>
      <c r="D233" t="s">
        <v>57</v>
      </c>
    </row>
    <row r="234" spans="1:4" x14ac:dyDescent="0.25">
      <c r="A234">
        <v>282</v>
      </c>
      <c r="B234" t="s">
        <v>31</v>
      </c>
      <c r="C234" t="s">
        <v>32</v>
      </c>
      <c r="D234" t="s">
        <v>57</v>
      </c>
    </row>
    <row r="235" spans="1:4" x14ac:dyDescent="0.25">
      <c r="A235">
        <v>306</v>
      </c>
      <c r="B235" t="s">
        <v>213</v>
      </c>
      <c r="C235" t="s">
        <v>422</v>
      </c>
      <c r="D235" t="s">
        <v>57</v>
      </c>
    </row>
    <row r="236" spans="1:4" x14ac:dyDescent="0.25">
      <c r="A236">
        <v>317</v>
      </c>
      <c r="B236" t="s">
        <v>156</v>
      </c>
      <c r="C236" t="s">
        <v>423</v>
      </c>
      <c r="D236" t="s">
        <v>57</v>
      </c>
    </row>
    <row r="237" spans="1:4" x14ac:dyDescent="0.25">
      <c r="A237">
        <v>431</v>
      </c>
      <c r="B237" t="s">
        <v>318</v>
      </c>
      <c r="C237" t="s">
        <v>424</v>
      </c>
      <c r="D237" t="s">
        <v>57</v>
      </c>
    </row>
    <row r="238" spans="1:4" x14ac:dyDescent="0.25">
      <c r="A238">
        <v>8</v>
      </c>
      <c r="B238" t="s">
        <v>58</v>
      </c>
      <c r="C238" t="s">
        <v>425</v>
      </c>
      <c r="D238" t="s">
        <v>57</v>
      </c>
    </row>
    <row r="239" spans="1:4" x14ac:dyDescent="0.25">
      <c r="A239">
        <v>2</v>
      </c>
      <c r="B239" t="s">
        <v>110</v>
      </c>
      <c r="C239" t="s">
        <v>426</v>
      </c>
      <c r="D239" t="s">
        <v>57</v>
      </c>
    </row>
    <row r="240" spans="1:4" x14ac:dyDescent="0.25">
      <c r="A240">
        <v>369</v>
      </c>
      <c r="B240" t="s">
        <v>171</v>
      </c>
      <c r="C240" t="s">
        <v>427</v>
      </c>
      <c r="D240" t="s">
        <v>57</v>
      </c>
    </row>
    <row r="241" spans="1:4" x14ac:dyDescent="0.25">
      <c r="A241">
        <v>395</v>
      </c>
      <c r="B241" t="s">
        <v>54</v>
      </c>
      <c r="C241" t="s">
        <v>428</v>
      </c>
      <c r="D241" t="s">
        <v>57</v>
      </c>
    </row>
    <row r="242" spans="1:4" x14ac:dyDescent="0.25">
      <c r="A242">
        <v>316</v>
      </c>
      <c r="B242" t="s">
        <v>52</v>
      </c>
      <c r="C242" t="s">
        <v>429</v>
      </c>
      <c r="D242" t="s">
        <v>57</v>
      </c>
    </row>
    <row r="243" spans="1:4" x14ac:dyDescent="0.25">
      <c r="A243">
        <v>427</v>
      </c>
      <c r="B243" t="s">
        <v>306</v>
      </c>
      <c r="C243" t="s">
        <v>307</v>
      </c>
      <c r="D243" t="s">
        <v>57</v>
      </c>
    </row>
    <row r="244" spans="1:4" x14ac:dyDescent="0.25">
      <c r="A244">
        <v>393</v>
      </c>
      <c r="B244" t="s">
        <v>292</v>
      </c>
      <c r="C244" t="s">
        <v>430</v>
      </c>
      <c r="D244" t="s">
        <v>57</v>
      </c>
    </row>
    <row r="245" spans="1:4" x14ac:dyDescent="0.25">
      <c r="A245">
        <v>400</v>
      </c>
      <c r="B245" t="s">
        <v>50</v>
      </c>
      <c r="C245" t="s">
        <v>431</v>
      </c>
      <c r="D245" t="s">
        <v>57</v>
      </c>
    </row>
    <row r="246" spans="1:4" x14ac:dyDescent="0.25">
      <c r="A246">
        <v>287</v>
      </c>
      <c r="B246" t="s">
        <v>130</v>
      </c>
      <c r="C246" t="s">
        <v>432</v>
      </c>
      <c r="D246" t="s">
        <v>57</v>
      </c>
    </row>
    <row r="247" spans="1:4" x14ac:dyDescent="0.25">
      <c r="A247">
        <v>342</v>
      </c>
      <c r="B247" t="s">
        <v>226</v>
      </c>
      <c r="C247" t="s">
        <v>433</v>
      </c>
      <c r="D247" t="s">
        <v>57</v>
      </c>
    </row>
    <row r="248" spans="1:4" x14ac:dyDescent="0.25">
      <c r="A248">
        <v>405</v>
      </c>
      <c r="B248" t="s">
        <v>262</v>
      </c>
      <c r="C248" t="s">
        <v>434</v>
      </c>
      <c r="D248" t="s">
        <v>57</v>
      </c>
    </row>
    <row r="249" spans="1:4" x14ac:dyDescent="0.25">
      <c r="A249">
        <v>370</v>
      </c>
      <c r="B249" t="s">
        <v>48</v>
      </c>
      <c r="C249" t="s">
        <v>435</v>
      </c>
      <c r="D249" t="s">
        <v>57</v>
      </c>
    </row>
    <row r="250" spans="1:4" x14ac:dyDescent="0.25">
      <c r="A250">
        <v>288</v>
      </c>
      <c r="B250" t="s">
        <v>46</v>
      </c>
      <c r="C250" t="s">
        <v>47</v>
      </c>
      <c r="D250" t="s">
        <v>57</v>
      </c>
    </row>
    <row r="251" spans="1:4" x14ac:dyDescent="0.25">
      <c r="A251">
        <v>295</v>
      </c>
      <c r="B251" t="s">
        <v>44</v>
      </c>
      <c r="C251" t="s">
        <v>436</v>
      </c>
      <c r="D251" t="s">
        <v>57</v>
      </c>
    </row>
    <row r="252" spans="1:4" x14ac:dyDescent="0.25">
      <c r="A252">
        <v>366</v>
      </c>
      <c r="B252" t="s">
        <v>146</v>
      </c>
      <c r="C252" t="s">
        <v>437</v>
      </c>
      <c r="D252" t="s">
        <v>57</v>
      </c>
    </row>
    <row r="253" spans="1:4" x14ac:dyDescent="0.25">
      <c r="A253">
        <v>300</v>
      </c>
      <c r="B253" t="s">
        <v>42</v>
      </c>
      <c r="C253" t="s">
        <v>438</v>
      </c>
      <c r="D253" t="s">
        <v>57</v>
      </c>
    </row>
    <row r="254" spans="1:4" x14ac:dyDescent="0.25">
      <c r="A254">
        <v>340</v>
      </c>
      <c r="B254" t="s">
        <v>40</v>
      </c>
      <c r="C254" t="s">
        <v>41</v>
      </c>
      <c r="D254" t="s">
        <v>57</v>
      </c>
    </row>
    <row r="255" spans="1:4" x14ac:dyDescent="0.25">
      <c r="A255">
        <v>313</v>
      </c>
      <c r="B255" t="s">
        <v>154</v>
      </c>
      <c r="C255" t="s">
        <v>439</v>
      </c>
      <c r="D255" t="s">
        <v>57</v>
      </c>
    </row>
    <row r="256" spans="1:4" x14ac:dyDescent="0.25">
      <c r="A256">
        <v>286</v>
      </c>
      <c r="B256" t="s">
        <v>121</v>
      </c>
      <c r="C256" t="s">
        <v>440</v>
      </c>
      <c r="D256" t="s">
        <v>57</v>
      </c>
    </row>
    <row r="257" spans="1:4" x14ac:dyDescent="0.25">
      <c r="A257">
        <v>276</v>
      </c>
      <c r="B257" t="s">
        <v>37</v>
      </c>
      <c r="C257" t="s">
        <v>441</v>
      </c>
      <c r="D257" t="s">
        <v>57</v>
      </c>
    </row>
    <row r="258" spans="1:4" x14ac:dyDescent="0.25">
      <c r="A258">
        <v>350</v>
      </c>
      <c r="B258" t="s">
        <v>168</v>
      </c>
      <c r="C258" t="s">
        <v>442</v>
      </c>
      <c r="D258" t="s">
        <v>57</v>
      </c>
    </row>
    <row r="259" spans="1:4" x14ac:dyDescent="0.25">
      <c r="A259">
        <v>399</v>
      </c>
      <c r="B259" t="s">
        <v>35</v>
      </c>
      <c r="C259" t="s">
        <v>443</v>
      </c>
      <c r="D259" t="s">
        <v>57</v>
      </c>
    </row>
    <row r="260" spans="1:4" x14ac:dyDescent="0.25">
      <c r="A260">
        <v>354</v>
      </c>
      <c r="B260" t="s">
        <v>152</v>
      </c>
      <c r="C260" t="s">
        <v>444</v>
      </c>
      <c r="D260" t="s">
        <v>57</v>
      </c>
    </row>
    <row r="261" spans="1:4" x14ac:dyDescent="0.25">
      <c r="A261">
        <v>420</v>
      </c>
      <c r="B261" t="s">
        <v>296</v>
      </c>
      <c r="C261" t="s">
        <v>297</v>
      </c>
      <c r="D261" t="s">
        <v>57</v>
      </c>
    </row>
    <row r="262" spans="1:4" x14ac:dyDescent="0.25">
      <c r="A262">
        <v>365</v>
      </c>
      <c r="B262" t="s">
        <v>106</v>
      </c>
      <c r="C262" t="s">
        <v>445</v>
      </c>
      <c r="D262" t="s">
        <v>57</v>
      </c>
    </row>
    <row r="263" spans="1:4" x14ac:dyDescent="0.25">
      <c r="A263">
        <v>221</v>
      </c>
      <c r="B263" t="s">
        <v>124</v>
      </c>
      <c r="C263" t="s">
        <v>446</v>
      </c>
      <c r="D263" t="s">
        <v>57</v>
      </c>
    </row>
    <row r="264" spans="1:4" x14ac:dyDescent="0.25">
      <c r="A264">
        <v>416</v>
      </c>
      <c r="B264" t="s">
        <v>300</v>
      </c>
      <c r="C264" t="s">
        <v>447</v>
      </c>
      <c r="D264" t="s">
        <v>57</v>
      </c>
    </row>
    <row r="265" spans="1:4" x14ac:dyDescent="0.25">
      <c r="A265">
        <v>410</v>
      </c>
      <c r="B265" t="s">
        <v>294</v>
      </c>
      <c r="C265" t="s">
        <v>448</v>
      </c>
      <c r="D265" t="s">
        <v>57</v>
      </c>
    </row>
    <row r="266" spans="1:4" x14ac:dyDescent="0.25">
      <c r="A266">
        <v>297</v>
      </c>
      <c r="B266" t="s">
        <v>188</v>
      </c>
      <c r="C266" t="s">
        <v>449</v>
      </c>
      <c r="D266" t="s">
        <v>57</v>
      </c>
    </row>
    <row r="267" spans="1:4" x14ac:dyDescent="0.25">
      <c r="A267">
        <v>305</v>
      </c>
      <c r="B267" t="s">
        <v>202</v>
      </c>
      <c r="C267" t="s">
        <v>450</v>
      </c>
      <c r="D267" t="s">
        <v>57</v>
      </c>
    </row>
    <row r="268" spans="1:4" x14ac:dyDescent="0.25">
      <c r="A268">
        <v>296</v>
      </c>
      <c r="B268" t="s">
        <v>108</v>
      </c>
      <c r="C268" t="s">
        <v>109</v>
      </c>
      <c r="D268" t="s">
        <v>57</v>
      </c>
    </row>
    <row r="269" spans="1:4" x14ac:dyDescent="0.25">
      <c r="A269">
        <v>383</v>
      </c>
      <c r="B269" t="s">
        <v>150</v>
      </c>
      <c r="C269" t="s">
        <v>451</v>
      </c>
      <c r="D269" t="s">
        <v>57</v>
      </c>
    </row>
    <row r="270" spans="1:4" x14ac:dyDescent="0.25">
      <c r="A270">
        <v>428</v>
      </c>
      <c r="B270" t="s">
        <v>308</v>
      </c>
      <c r="C270" t="s">
        <v>452</v>
      </c>
      <c r="D270" t="s">
        <v>57</v>
      </c>
    </row>
    <row r="271" spans="1:4" x14ac:dyDescent="0.25">
      <c r="A271">
        <v>278</v>
      </c>
      <c r="B271" t="s">
        <v>192</v>
      </c>
      <c r="C271" t="s">
        <v>453</v>
      </c>
      <c r="D271" t="s">
        <v>57</v>
      </c>
    </row>
    <row r="272" spans="1:4" x14ac:dyDescent="0.25">
      <c r="A272">
        <v>394</v>
      </c>
      <c r="B272" t="s">
        <v>302</v>
      </c>
      <c r="C272" t="s">
        <v>303</v>
      </c>
      <c r="D272" t="s">
        <v>57</v>
      </c>
    </row>
    <row r="273" spans="1:4" x14ac:dyDescent="0.25">
      <c r="A273">
        <v>291</v>
      </c>
      <c r="B273" t="s">
        <v>241</v>
      </c>
      <c r="C273" t="s">
        <v>242</v>
      </c>
      <c r="D273" t="s">
        <v>57</v>
      </c>
    </row>
    <row r="274" spans="1:4" x14ac:dyDescent="0.25">
      <c r="A274">
        <v>441</v>
      </c>
      <c r="B274" t="s">
        <v>328</v>
      </c>
      <c r="C274" t="s">
        <v>454</v>
      </c>
      <c r="D274" t="s">
        <v>57</v>
      </c>
    </row>
    <row r="275" spans="1:4" x14ac:dyDescent="0.25">
      <c r="A275">
        <v>222</v>
      </c>
      <c r="B275" t="s">
        <v>33</v>
      </c>
      <c r="C275" t="s">
        <v>34</v>
      </c>
      <c r="D275" t="s">
        <v>57</v>
      </c>
    </row>
    <row r="276" spans="1:4" x14ac:dyDescent="0.25">
      <c r="A276">
        <v>289</v>
      </c>
      <c r="B276" t="s">
        <v>258</v>
      </c>
      <c r="C276" t="s">
        <v>455</v>
      </c>
      <c r="D276" t="s">
        <v>57</v>
      </c>
    </row>
    <row r="277" spans="1:4" x14ac:dyDescent="0.25">
      <c r="A277">
        <v>323</v>
      </c>
      <c r="B277" t="s">
        <v>190</v>
      </c>
      <c r="C277" t="s">
        <v>456</v>
      </c>
      <c r="D277" t="s">
        <v>57</v>
      </c>
    </row>
    <row r="278" spans="1:4" x14ac:dyDescent="0.25">
      <c r="A278">
        <v>290</v>
      </c>
      <c r="B278" t="s">
        <v>210</v>
      </c>
      <c r="C278" t="s">
        <v>457</v>
      </c>
      <c r="D278" t="s">
        <v>57</v>
      </c>
    </row>
    <row r="279" spans="1:4" x14ac:dyDescent="0.25">
      <c r="A279">
        <v>303</v>
      </c>
      <c r="B279" t="s">
        <v>135</v>
      </c>
      <c r="C279" t="s">
        <v>458</v>
      </c>
      <c r="D279" t="s">
        <v>57</v>
      </c>
    </row>
    <row r="280" spans="1:4" x14ac:dyDescent="0.25">
      <c r="A280">
        <v>351</v>
      </c>
      <c r="B280" t="s">
        <v>29</v>
      </c>
      <c r="C280" t="s">
        <v>459</v>
      </c>
      <c r="D280" t="s">
        <v>57</v>
      </c>
    </row>
    <row r="281" spans="1:4" x14ac:dyDescent="0.25">
      <c r="A281">
        <v>451</v>
      </c>
      <c r="B281" t="s">
        <v>330</v>
      </c>
      <c r="C281" t="s">
        <v>460</v>
      </c>
      <c r="D281" t="s">
        <v>57</v>
      </c>
    </row>
    <row r="282" spans="1:4" x14ac:dyDescent="0.25">
      <c r="A282">
        <v>279</v>
      </c>
      <c r="B282" t="s">
        <v>239</v>
      </c>
      <c r="C282" t="s">
        <v>461</v>
      </c>
      <c r="D282" t="s">
        <v>57</v>
      </c>
    </row>
    <row r="283" spans="1:4" x14ac:dyDescent="0.25">
      <c r="A283">
        <v>391</v>
      </c>
      <c r="B283" t="s">
        <v>283</v>
      </c>
      <c r="C283" t="s">
        <v>462</v>
      </c>
      <c r="D283" t="s">
        <v>57</v>
      </c>
    </row>
    <row r="284" spans="1:4" x14ac:dyDescent="0.25">
      <c r="A284">
        <v>449</v>
      </c>
      <c r="B284" t="s">
        <v>332</v>
      </c>
      <c r="C284" t="s">
        <v>463</v>
      </c>
      <c r="D284" t="s">
        <v>57</v>
      </c>
    </row>
    <row r="285" spans="1:4" x14ac:dyDescent="0.25">
      <c r="A285">
        <v>445</v>
      </c>
      <c r="B285" t="s">
        <v>334</v>
      </c>
      <c r="C285" t="s">
        <v>464</v>
      </c>
      <c r="D285" t="s">
        <v>57</v>
      </c>
    </row>
    <row r="286" spans="1:4" x14ac:dyDescent="0.25">
      <c r="A286">
        <v>377</v>
      </c>
      <c r="B286" t="s">
        <v>336</v>
      </c>
      <c r="C286" t="s">
        <v>465</v>
      </c>
      <c r="D286" t="s">
        <v>57</v>
      </c>
    </row>
    <row r="288" spans="1:4" x14ac:dyDescent="0.25">
      <c r="A288" t="s">
        <v>466</v>
      </c>
    </row>
    <row r="289" spans="1:2" x14ac:dyDescent="0.25">
      <c r="A289" t="s">
        <v>467</v>
      </c>
      <c r="B28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85726-346F-4803-8236-C0E064D8902E}">
  <dimension ref="A1:AK171"/>
  <sheetViews>
    <sheetView tabSelected="1" topLeftCell="AK1" workbookViewId="0">
      <pane ySplit="1" topLeftCell="A2" activePane="bottomLeft" state="frozen"/>
      <selection pane="bottomLeft" activeCell="AK2" sqref="AK2"/>
    </sheetView>
  </sheetViews>
  <sheetFormatPr defaultRowHeight="15" x14ac:dyDescent="0.25"/>
  <cols>
    <col min="1" max="1" width="5" bestFit="1" customWidth="1"/>
    <col min="2" max="2" width="26.7109375" bestFit="1" customWidth="1"/>
    <col min="3" max="3" width="32.42578125" bestFit="1" customWidth="1"/>
    <col min="4" max="4" width="14.7109375" bestFit="1" customWidth="1"/>
    <col min="5" max="5" width="23.85546875" style="3" hidden="1" customWidth="1"/>
    <col min="6" max="6" width="1.5703125" hidden="1" customWidth="1"/>
    <col min="7" max="7" width="6.85546875" hidden="1" customWidth="1"/>
    <col min="8" max="8" width="30" bestFit="1" customWidth="1"/>
    <col min="9" max="9" width="21.5703125" style="2" customWidth="1"/>
    <col min="10" max="10" width="20.42578125" style="2" bestFit="1" customWidth="1"/>
    <col min="11" max="11" width="18.85546875" style="2" bestFit="1" customWidth="1"/>
    <col min="12" max="12" width="17.85546875" style="2" bestFit="1" customWidth="1"/>
    <col min="13" max="13" width="13.7109375" style="2" bestFit="1" customWidth="1"/>
    <col min="14" max="14" width="17.85546875" style="2" bestFit="1" customWidth="1"/>
    <col min="15" max="15" width="13.5703125" style="2" bestFit="1" customWidth="1"/>
    <col min="16" max="16" width="7.85546875" customWidth="1"/>
    <col min="17" max="17" width="8.7109375" bestFit="1" customWidth="1"/>
    <col min="18" max="18" width="16.42578125" hidden="1" customWidth="1"/>
    <col min="19" max="23" width="16.42578125" customWidth="1"/>
    <col min="25" max="25" width="175" bestFit="1" customWidth="1"/>
    <col min="26" max="26" width="223.85546875" bestFit="1" customWidth="1"/>
    <col min="27" max="27" width="122.140625" bestFit="1" customWidth="1"/>
    <col min="28" max="29" width="36.5703125" bestFit="1" customWidth="1"/>
    <col min="30" max="30" width="67.7109375" bestFit="1" customWidth="1"/>
    <col min="31" max="31" width="70.42578125" bestFit="1" customWidth="1"/>
    <col min="32" max="32" width="85.85546875" bestFit="1" customWidth="1"/>
    <col min="33" max="33" width="64.85546875" bestFit="1" customWidth="1"/>
    <col min="34" max="34" width="143.7109375" bestFit="1" customWidth="1"/>
    <col min="35" max="35" width="21.140625" bestFit="1" customWidth="1"/>
    <col min="36" max="36" width="174.28515625" bestFit="1" customWidth="1"/>
    <col min="37" max="37" width="86" bestFit="1" customWidth="1"/>
  </cols>
  <sheetData>
    <row r="1" spans="1:37" x14ac:dyDescent="0.25">
      <c r="B1" t="s">
        <v>475</v>
      </c>
      <c r="C1" t="s">
        <v>476</v>
      </c>
      <c r="D1" t="s">
        <v>468</v>
      </c>
      <c r="E1" s="3" t="s">
        <v>469</v>
      </c>
      <c r="G1" t="s">
        <v>627</v>
      </c>
      <c r="H1" t="s">
        <v>957</v>
      </c>
      <c r="I1" s="2" t="s">
        <v>626</v>
      </c>
      <c r="J1" s="2" t="s">
        <v>470</v>
      </c>
      <c r="K1" s="2" t="s">
        <v>471</v>
      </c>
      <c r="L1" s="2" t="s">
        <v>474</v>
      </c>
      <c r="M1" s="2" t="s">
        <v>472</v>
      </c>
      <c r="N1" s="2" t="s">
        <v>620</v>
      </c>
      <c r="O1" s="2" t="s">
        <v>473</v>
      </c>
      <c r="P1" s="2" t="s">
        <v>794</v>
      </c>
      <c r="Q1" s="2" t="s">
        <v>793</v>
      </c>
    </row>
    <row r="2" spans="1:37" x14ac:dyDescent="0.25">
      <c r="A2">
        <v>351</v>
      </c>
      <c r="B2" t="s">
        <v>591</v>
      </c>
      <c r="C2" t="s">
        <v>29</v>
      </c>
      <c r="E2" s="3" t="s">
        <v>631</v>
      </c>
      <c r="F2" t="s">
        <v>629</v>
      </c>
      <c r="G2">
        <v>216</v>
      </c>
      <c r="H2" t="s">
        <v>796</v>
      </c>
      <c r="I2" s="2" t="s">
        <v>621</v>
      </c>
      <c r="J2" s="2" t="s">
        <v>621</v>
      </c>
      <c r="K2" s="2">
        <v>30000</v>
      </c>
      <c r="L2" s="2" t="s">
        <v>623</v>
      </c>
      <c r="M2" s="2" t="s">
        <v>630</v>
      </c>
      <c r="N2" s="2" t="s">
        <v>795</v>
      </c>
      <c r="O2" s="2" t="s">
        <v>618</v>
      </c>
      <c r="P2">
        <v>60000</v>
      </c>
      <c r="Q2">
        <v>60010</v>
      </c>
      <c r="R2" t="str">
        <f>_xlfn.CONCAT(E2,F2,G2)</f>
        <v>10.34.106.27:216</v>
      </c>
      <c r="S2" t="str">
        <f>TRIM(B2)</f>
        <v>Alpharetta</v>
      </c>
      <c r="T2" t="str">
        <f>SUBSTITUTE(S2, "(", "")</f>
        <v>Alpharetta</v>
      </c>
      <c r="U2" t="str">
        <f>SUBSTITUTE(T2, ")", "")</f>
        <v>Alpharetta</v>
      </c>
      <c r="V2" t="str">
        <f>UPPER(U2)</f>
        <v>ALPHARETTA</v>
      </c>
      <c r="W2" t="str">
        <f>SUBSTITUTE(V2, " ", "_")</f>
        <v>ALPHARETTA</v>
      </c>
      <c r="Y2" t="str">
        <f>"INSERT INTO Device
	(NodeID, Acronym, Name, OriginalSource, IsConcentrator, CompanyID, AccessID, VendorDeviceID, ProtocolID, ConnectionString, FramesPerSecond, TimeAdjustmentTicks, "</f>
        <v xml:space="preserve">INSERT INTO Device
	(NodeID, Acronym, Name, OriginalSource, IsConcentrator, CompanyID, AccessID, VendorDeviceID, ProtocolID, ConnectionString, FramesPerSecond, TimeAdjustmentTicks, </v>
      </c>
      <c r="Z2" t="str">
        <f>"DataLossInterval, AllowedParsingExceptions, ParsingExceptionWindow, DelayedConnectionInterval, AllowUseOfCachedConfiguration, AutoStartDataParsingSequence, SkipDisableRealTimeData, MeasurementReportingInterval, ConnectOnDemand, "</f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2" t="str">
        <f>"LoadOrder, Enabled)
	VALUES
		((SELECT ID FROM Node WHERE Name LIKE 'Default'),
		'"&amp;W2</f>
        <v>LoadOrder, Enabled)
	VALUES
		((SELECT ID FROM Node WHERE Name LIKE 'Default'),
		'ALPHARETTA</v>
      </c>
      <c r="AB2" t="str">
        <f>"',
		'"&amp;C2</f>
        <v>',
		'Alpharetta 230/25kV GPC</v>
      </c>
      <c r="AC2" t="str">
        <f>"',
		'"&amp;C2</f>
        <v>',
		'Alpharetta 230/25kV GPC</v>
      </c>
      <c r="AD2" t="str">
        <f>"',
		0,
		(SELECT ID FROM Company WHERE Name LIKE '"&amp;N2</f>
        <v>',
		0,
		(SELECT ID FROM Company WHERE Name LIKE 'Southern Company</v>
      </c>
      <c r="AE2" t="str">
        <f>"'),
		0,
		(SELECT ID FROM VendorDevice WHERE Name LIKE '"&amp;O2</f>
        <v>'),
		0,
		(SELECT ID FROM VendorDevice WHERE Name LIKE 'USI 2002</v>
      </c>
      <c r="AF2" t="str">
        <f>"'),
		(SELECT ID FROM Protocol WHERE Acronym LIKE 'Downloader'),
"</f>
        <v xml:space="preserve">'),
		(SELECT ID FROM Protocol WHERE Acronym LIKE 'Downloader'),
</v>
      </c>
      <c r="AG2" t="str">
        <f>"		(SELECT CONCAT('ftpType=0; connectionHostName="&amp;H2</f>
        <v xml:space="preserve">		(SELECT CONCAT('ftpType=0; connectionHostName=10.34.106.27:216</v>
      </c>
      <c r="AH2" t="str">
        <f>"; connectionUserName=anonymous; connectionPassword=anonymous; connectionProfileID=',(SELECT ID FROM ConnectionProfile WHERE Name LIKE '"&amp;L2</f>
        <v>; connectionUserName=anonymous; connectionPassword=anonymous; connectionProfileID=',(SELECT ID FROM ConnectionProfile WHERE Name LIKE 'USI DFR</v>
      </c>
      <c r="AI2" t="str">
        <f>"'),'; schedule="&amp;M2</f>
        <v>'),'; schedule=0 13 ***</v>
      </c>
      <c r="AJ2" t="str">
        <f>"; useDialUp=false; dialUpEntryName=; dialUpNumber=; dialUpUserName=; dialUpPassword=; dialUpRetries=3; dialUpTimeout=90; connectionTimeout=30000; logConnectionMessages=false')),
"</f>
        <v xml:space="preserve">; useDialUp=false; dialUpEntryName=; dialUpNumber=; dialUpUserName=; dialUpPassword=; dialUpRetries=3; dialUpTimeout=90; connectionTimeout=30000; logConnectionMessages=false')),
</v>
      </c>
      <c r="AK2" t="str">
        <f>"		1,
		0,
		0,
		0,
		0,
		0,
		0,
		0,
		0,
		5000,
		0,
		0,
		1)
GO"</f>
        <v xml:space="preserve">		1,
		0,
		0,
		0,
		0,
		0,
		0,
		0,
		0,
		5000,
		0,
		0,
		1)
GO</v>
      </c>
    </row>
    <row r="3" spans="1:37" x14ac:dyDescent="0.25">
      <c r="A3">
        <v>303</v>
      </c>
      <c r="B3" t="s">
        <v>590</v>
      </c>
      <c r="C3" t="s">
        <v>135</v>
      </c>
      <c r="E3" s="3" t="s">
        <v>628</v>
      </c>
      <c r="F3" t="s">
        <v>629</v>
      </c>
      <c r="G3">
        <v>216</v>
      </c>
      <c r="H3" t="s">
        <v>797</v>
      </c>
      <c r="I3" s="2" t="s">
        <v>621</v>
      </c>
      <c r="J3" s="2" t="s">
        <v>621</v>
      </c>
      <c r="K3" s="2">
        <v>30000</v>
      </c>
      <c r="L3" s="2" t="s">
        <v>623</v>
      </c>
      <c r="M3" s="2" t="s">
        <v>630</v>
      </c>
      <c r="N3" s="2" t="s">
        <v>795</v>
      </c>
      <c r="O3" s="2" t="s">
        <v>618</v>
      </c>
      <c r="P3">
        <v>60000</v>
      </c>
      <c r="Q3">
        <v>60010</v>
      </c>
      <c r="R3" t="str">
        <f t="shared" ref="R3:R66" si="0">_xlfn.CONCAT(E3,F3,G3)</f>
        <v>10.34.77.209:216</v>
      </c>
      <c r="S3" t="str">
        <f t="shared" ref="S3:S66" si="1">TRIM(B3)</f>
        <v>Americus</v>
      </c>
      <c r="T3" t="str">
        <f t="shared" ref="T3:T66" si="2">SUBSTITUTE(S3, "(", "")</f>
        <v>Americus</v>
      </c>
      <c r="U3" t="str">
        <f t="shared" ref="U3:U66" si="3">SUBSTITUTE(T3, ")", "")</f>
        <v>Americus</v>
      </c>
      <c r="V3" t="str">
        <f t="shared" ref="V3:V66" si="4">UPPER(U3)</f>
        <v>AMERICUS</v>
      </c>
      <c r="W3" t="str">
        <f t="shared" ref="W3:W66" si="5">SUBSTITUTE(V3, " ", "_")</f>
        <v>AMERICUS</v>
      </c>
      <c r="Y3" t="str">
        <f t="shared" ref="Y3:Y66" si="6">"INSERT INTO Device
	(NodeID, Acronym, Name, OriginalSource, IsConcentrator, CompanyID, AccessID, VendorDeviceID, ProtocolID, ConnectionString, FramesPerSecond, TimeAdjustmentTicks, "</f>
        <v xml:space="preserve">INSERT INTO Device
	(NodeID, Acronym, Name, OriginalSource, IsConcentrator, CompanyID, AccessID, VendorDeviceID, ProtocolID, ConnectionString, FramesPerSecond, TimeAdjustmentTicks, </v>
      </c>
      <c r="Z3" t="str">
        <f t="shared" ref="Z3:Z66" si="7">"DataLossInterval, AllowedParsingExceptions, ParsingExceptionWindow, DelayedConnectionInterval, AllowUseOfCachedConfiguration, AutoStartDataParsingSequence, SkipDisableRealTimeData, MeasurementReportingInterval, ConnectOnDemand, "</f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3" t="str">
        <f t="shared" ref="AA3:AA66" si="8">"LoadOrder, Enabled)
	VALUES
		((SELECT ID FROM Node WHERE Name LIKE 'Default'),
		'"&amp;W3</f>
        <v>LoadOrder, Enabled)
	VALUES
		((SELECT ID FROM Node WHERE Name LIKE 'Default'),
		'AMERICUS</v>
      </c>
      <c r="AB3" t="str">
        <f t="shared" ref="AB3:AB66" si="9">"',
		'"&amp;C3</f>
        <v>',
		'Americus DME GPC</v>
      </c>
      <c r="AC3" t="str">
        <f t="shared" ref="AC3:AC66" si="10">"',
		'"&amp;C3</f>
        <v>',
		'Americus DME GPC</v>
      </c>
      <c r="AD3" t="str">
        <f t="shared" ref="AD3:AD66" si="11">"',
		0,
		(SELECT ID FROM Company WHERE Name LIKE '"&amp;N3</f>
        <v>',
		0,
		(SELECT ID FROM Company WHERE Name LIKE 'Southern Company</v>
      </c>
      <c r="AE3" t="str">
        <f t="shared" ref="AE3:AE66" si="12">"'),
		0,
		(SELECT ID FROM VendorDevice WHERE Name LIKE '"&amp;O3</f>
        <v>'),
		0,
		(SELECT ID FROM VendorDevice WHERE Name LIKE 'USI 2002</v>
      </c>
      <c r="AF3" t="str">
        <f t="shared" ref="AF3:AF66" si="13">"'),
		(SELECT ID FROM Protocol WHERE Acronym LIKE 'Downloader'),
"</f>
        <v xml:space="preserve">'),
		(SELECT ID FROM Protocol WHERE Acronym LIKE 'Downloader'),
</v>
      </c>
      <c r="AG3" t="str">
        <f t="shared" ref="AG3:AG66" si="14">"		(SELECT CONCAT('ftpType=0; connectionHostName="&amp;H3</f>
        <v xml:space="preserve">		(SELECT CONCAT('ftpType=0; connectionHostName=10.34.77.209:216</v>
      </c>
      <c r="AH3" t="str">
        <f t="shared" ref="AH3:AH66" si="15">"; connectionUserName=anonymous; connectionPassword=anonymous; connectionProfileID=',(SELECT ID FROM ConnectionProfile WHERE Name LIKE '"&amp;L3</f>
        <v>; connectionUserName=anonymous; connectionPassword=anonymous; connectionProfileID=',(SELECT ID FROM ConnectionProfile WHERE Name LIKE 'USI DFR</v>
      </c>
      <c r="AI3" t="str">
        <f t="shared" ref="AI3:AI66" si="16">"'),'; schedule="&amp;M3</f>
        <v>'),'; schedule=0 13 ***</v>
      </c>
      <c r="AJ3" t="str">
        <f t="shared" ref="AJ3:AJ66" si="17">"; useDialUp=false; dialUpEntryName=; dialUpNumber=; dialUpUserName=; dialUpPassword=; dialUpRetries=3; dialUpTimeout=90; connectionTimeout=30000; logConnectionMessages=false')),
"</f>
        <v xml:space="preserve">; useDialUp=false; dialUpEntryName=; dialUpNumber=; dialUpUserName=; dialUpPassword=; dialUpRetries=3; dialUpTimeout=90; connectionTimeout=30000; logConnectionMessages=false')),
</v>
      </c>
      <c r="AK3" t="str">
        <f t="shared" ref="AK3:AK66" si="18">"		1,
		0,
		0,
		0,
		0,
		0,
		0,
		0,
		0,
		5000,
		0,
		0,
		1)
GO"</f>
        <v xml:space="preserve">		1,
		0,
		0,
		0,
		0,
		0,
		0,
		0,
		0,
		5000,
		0,
		0,
		1)
GO</v>
      </c>
    </row>
    <row r="4" spans="1:37" x14ac:dyDescent="0.25">
      <c r="A4">
        <v>1003</v>
      </c>
      <c r="B4" t="s">
        <v>597</v>
      </c>
      <c r="C4" t="s">
        <v>3</v>
      </c>
      <c r="E4" s="3" t="s">
        <v>632</v>
      </c>
      <c r="F4" t="s">
        <v>629</v>
      </c>
      <c r="G4">
        <v>216</v>
      </c>
      <c r="H4" t="s">
        <v>798</v>
      </c>
      <c r="I4" s="2" t="s">
        <v>621</v>
      </c>
      <c r="J4" s="2" t="s">
        <v>621</v>
      </c>
      <c r="K4" s="2">
        <v>30000</v>
      </c>
      <c r="L4" s="2" t="s">
        <v>624</v>
      </c>
      <c r="M4" s="2" t="s">
        <v>630</v>
      </c>
      <c r="N4" s="2" t="s">
        <v>795</v>
      </c>
      <c r="O4" s="2" t="s">
        <v>619</v>
      </c>
      <c r="P4">
        <v>60000</v>
      </c>
      <c r="Q4">
        <v>60010</v>
      </c>
      <c r="R4" t="str">
        <f t="shared" si="0"/>
        <v>10.27.173.250:216</v>
      </c>
      <c r="S4" t="str">
        <f t="shared" si="1"/>
        <v>Athena</v>
      </c>
      <c r="T4" t="str">
        <f t="shared" si="2"/>
        <v>Athena</v>
      </c>
      <c r="U4" t="str">
        <f t="shared" si="3"/>
        <v>Athena</v>
      </c>
      <c r="V4" t="str">
        <f t="shared" si="4"/>
        <v>ATHENA</v>
      </c>
      <c r="W4" t="str">
        <f t="shared" si="5"/>
        <v>ATHENA</v>
      </c>
      <c r="Y4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4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4" t="str">
        <f t="shared" si="8"/>
        <v>LoadOrder, Enabled)
	VALUES
		((SELECT ID FROM Node WHERE Name LIKE 'Default'),
		'ATHENA</v>
      </c>
      <c r="AB4" t="str">
        <f t="shared" si="9"/>
        <v>',
		'Athena GPC DFR</v>
      </c>
      <c r="AC4" t="str">
        <f t="shared" si="10"/>
        <v>',
		'Athena GPC DFR</v>
      </c>
      <c r="AD4" t="str">
        <f t="shared" si="11"/>
        <v>',
		0,
		(SELECT ID FROM Company WHERE Name LIKE 'Southern Company</v>
      </c>
      <c r="AE4" t="str">
        <f t="shared" si="12"/>
        <v>'),
		0,
		(SELECT ID FROM VendorDevice WHERE Name LIKE 'APP-601</v>
      </c>
      <c r="AF4" t="str">
        <f t="shared" si="13"/>
        <v xml:space="preserve">'),
		(SELECT ID FROM Protocol WHERE Acronym LIKE 'Downloader'),
</v>
      </c>
      <c r="AG4" t="str">
        <f t="shared" si="14"/>
        <v xml:space="preserve">		(SELECT CONCAT('ftpType=0; connectionHostName=10.27.173.250:216</v>
      </c>
      <c r="AH4" t="str">
        <f t="shared" si="15"/>
        <v>; connectionUserName=anonymous; connectionPassword=anonymous; connectionProfileID=',(SELECT ID FROM ConnectionProfile WHERE Name LIKE 'App DFR</v>
      </c>
      <c r="AI4" t="str">
        <f t="shared" si="16"/>
        <v>'),'; schedule=0 13 ***</v>
      </c>
      <c r="AJ4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4" t="str">
        <f t="shared" si="18"/>
        <v xml:space="preserve">		1,
		0,
		0,
		0,
		0,
		0,
		0,
		0,
		0,
		5000,
		0,
		0,
		1)
GO</v>
      </c>
    </row>
    <row r="5" spans="1:37" x14ac:dyDescent="0.25">
      <c r="A5">
        <v>290</v>
      </c>
      <c r="B5" t="s">
        <v>589</v>
      </c>
      <c r="C5" t="s">
        <v>210</v>
      </c>
      <c r="E5" s="3" t="s">
        <v>633</v>
      </c>
      <c r="F5" t="s">
        <v>629</v>
      </c>
      <c r="G5">
        <v>21</v>
      </c>
      <c r="H5" t="s">
        <v>799</v>
      </c>
      <c r="I5" s="2" t="s">
        <v>621</v>
      </c>
      <c r="J5" s="2" t="s">
        <v>621</v>
      </c>
      <c r="K5" s="2">
        <v>30000</v>
      </c>
      <c r="L5" s="2" t="s">
        <v>623</v>
      </c>
      <c r="M5" s="2" t="s">
        <v>630</v>
      </c>
      <c r="N5" s="2" t="s">
        <v>795</v>
      </c>
      <c r="O5" s="2" t="s">
        <v>618</v>
      </c>
      <c r="R5" t="str">
        <f t="shared" si="0"/>
        <v>10.27.158.234:21</v>
      </c>
      <c r="S5" t="str">
        <f t="shared" si="1"/>
        <v>Athens</v>
      </c>
      <c r="T5" t="str">
        <f t="shared" si="2"/>
        <v>Athens</v>
      </c>
      <c r="U5" t="str">
        <f t="shared" si="3"/>
        <v>Athens</v>
      </c>
      <c r="V5" t="str">
        <f t="shared" si="4"/>
        <v>ATHENS</v>
      </c>
      <c r="W5" t="str">
        <f t="shared" si="5"/>
        <v>ATHENS</v>
      </c>
      <c r="Y5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5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5" t="str">
        <f t="shared" si="8"/>
        <v>LoadOrder, Enabled)
	VALUES
		((SELECT ID FROM Node WHERE Name LIKE 'Default'),
		'ATHENS</v>
      </c>
      <c r="AB5" t="str">
        <f t="shared" si="9"/>
        <v>',
		'Athens 115/46kV  DF/SE GPC</v>
      </c>
      <c r="AC5" t="str">
        <f t="shared" si="10"/>
        <v>',
		'Athens 115/46kV  DF/SE GPC</v>
      </c>
      <c r="AD5" t="str">
        <f t="shared" si="11"/>
        <v>',
		0,
		(SELECT ID FROM Company WHERE Name LIKE 'Southern Company</v>
      </c>
      <c r="AE5" t="str">
        <f t="shared" si="12"/>
        <v>'),
		0,
		(SELECT ID FROM VendorDevice WHERE Name LIKE 'USI 2002</v>
      </c>
      <c r="AF5" t="str">
        <f t="shared" si="13"/>
        <v xml:space="preserve">'),
		(SELECT ID FROM Protocol WHERE Acronym LIKE 'Downloader'),
</v>
      </c>
      <c r="AG5" t="str">
        <f t="shared" si="14"/>
        <v xml:space="preserve">		(SELECT CONCAT('ftpType=0; connectionHostName=10.27.158.234:21</v>
      </c>
      <c r="AH5" t="str">
        <f t="shared" si="15"/>
        <v>; connectionUserName=anonymous; connectionPassword=anonymous; connectionProfileID=',(SELECT ID FROM ConnectionProfile WHERE Name LIKE 'USI DFR</v>
      </c>
      <c r="AI5" t="str">
        <f t="shared" si="16"/>
        <v>'),'; schedule=0 13 ***</v>
      </c>
      <c r="AJ5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5" t="str">
        <f t="shared" si="18"/>
        <v xml:space="preserve">		1,
		0,
		0,
		0,
		0,
		0,
		0,
		0,
		0,
		5000,
		0,
		0,
		1)
GO</v>
      </c>
    </row>
    <row r="6" spans="1:37" x14ac:dyDescent="0.25">
      <c r="A6">
        <v>323</v>
      </c>
      <c r="B6" t="s">
        <v>588</v>
      </c>
      <c r="C6" t="s">
        <v>190</v>
      </c>
      <c r="E6" s="3" t="s">
        <v>634</v>
      </c>
      <c r="F6" t="s">
        <v>629</v>
      </c>
      <c r="G6">
        <v>21</v>
      </c>
      <c r="H6" t="s">
        <v>800</v>
      </c>
      <c r="I6" s="2" t="s">
        <v>621</v>
      </c>
      <c r="J6" s="2" t="s">
        <v>621</v>
      </c>
      <c r="K6" s="2">
        <v>30000</v>
      </c>
      <c r="L6" s="2" t="s">
        <v>623</v>
      </c>
      <c r="M6" s="2" t="s">
        <v>630</v>
      </c>
      <c r="N6" s="2" t="s">
        <v>795</v>
      </c>
      <c r="O6" s="2" t="s">
        <v>618</v>
      </c>
      <c r="R6" t="str">
        <f t="shared" si="0"/>
        <v>10.27.165.40:21</v>
      </c>
      <c r="S6" t="str">
        <f t="shared" si="1"/>
        <v>Atkinson</v>
      </c>
      <c r="T6" t="str">
        <f t="shared" si="2"/>
        <v>Atkinson</v>
      </c>
      <c r="U6" t="str">
        <f t="shared" si="3"/>
        <v>Atkinson</v>
      </c>
      <c r="V6" t="str">
        <f t="shared" si="4"/>
        <v>ATKINSON</v>
      </c>
      <c r="W6" t="str">
        <f t="shared" si="5"/>
        <v>ATKINSON</v>
      </c>
      <c r="Y6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6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6" t="str">
        <f t="shared" si="8"/>
        <v>LoadOrder, Enabled)
	VALUES
		((SELECT ID FROM Node WHERE Name LIKE 'Default'),
		'ATKINSON</v>
      </c>
      <c r="AB6" t="str">
        <f t="shared" si="9"/>
        <v>',
		'Atkinson 115kV DME GPC</v>
      </c>
      <c r="AC6" t="str">
        <f t="shared" si="10"/>
        <v>',
		'Atkinson 115kV DME GPC</v>
      </c>
      <c r="AD6" t="str">
        <f t="shared" si="11"/>
        <v>',
		0,
		(SELECT ID FROM Company WHERE Name LIKE 'Southern Company</v>
      </c>
      <c r="AE6" t="str">
        <f t="shared" si="12"/>
        <v>'),
		0,
		(SELECT ID FROM VendorDevice WHERE Name LIKE 'USI 2002</v>
      </c>
      <c r="AF6" t="str">
        <f t="shared" si="13"/>
        <v xml:space="preserve">'),
		(SELECT ID FROM Protocol WHERE Acronym LIKE 'Downloader'),
</v>
      </c>
      <c r="AG6" t="str">
        <f t="shared" si="14"/>
        <v xml:space="preserve">		(SELECT CONCAT('ftpType=0; connectionHostName=10.27.165.40:21</v>
      </c>
      <c r="AH6" t="str">
        <f t="shared" si="15"/>
        <v>; connectionUserName=anonymous; connectionPassword=anonymous; connectionProfileID=',(SELECT ID FROM ConnectionProfile WHERE Name LIKE 'USI DFR</v>
      </c>
      <c r="AI6" t="str">
        <f t="shared" si="16"/>
        <v>'),'; schedule=0 13 ***</v>
      </c>
      <c r="AJ6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6" t="str">
        <f t="shared" si="18"/>
        <v xml:space="preserve">		1,
		0,
		0,
		0,
		0,
		0,
		0,
		0,
		0,
		5000,
		0,
		0,
		1)
GO</v>
      </c>
    </row>
    <row r="7" spans="1:37" x14ac:dyDescent="0.25">
      <c r="A7">
        <v>289</v>
      </c>
      <c r="B7" t="s">
        <v>587</v>
      </c>
      <c r="C7" t="s">
        <v>258</v>
      </c>
      <c r="E7" s="3" t="s">
        <v>635</v>
      </c>
      <c r="F7" t="s">
        <v>629</v>
      </c>
      <c r="G7">
        <v>216</v>
      </c>
      <c r="H7" t="s">
        <v>801</v>
      </c>
      <c r="I7" s="2" t="s">
        <v>621</v>
      </c>
      <c r="J7" s="2" t="s">
        <v>621</v>
      </c>
      <c r="K7" s="2">
        <v>30000</v>
      </c>
      <c r="L7" s="2" t="s">
        <v>623</v>
      </c>
      <c r="M7" s="2" t="s">
        <v>630</v>
      </c>
      <c r="N7" s="2" t="s">
        <v>795</v>
      </c>
      <c r="O7" s="2" t="s">
        <v>618</v>
      </c>
      <c r="P7">
        <v>60000</v>
      </c>
      <c r="Q7">
        <v>60010</v>
      </c>
      <c r="R7" t="str">
        <f t="shared" si="0"/>
        <v>10.34.104.125:216</v>
      </c>
      <c r="S7" t="str">
        <f t="shared" si="1"/>
        <v>Augusta Cp Pk</v>
      </c>
      <c r="T7" t="str">
        <f t="shared" si="2"/>
        <v>Augusta Cp Pk</v>
      </c>
      <c r="U7" t="str">
        <f t="shared" si="3"/>
        <v>Augusta Cp Pk</v>
      </c>
      <c r="V7" t="str">
        <f t="shared" si="4"/>
        <v>AUGUSTA CP PK</v>
      </c>
      <c r="W7" t="str">
        <f t="shared" si="5"/>
        <v>AUGUSTA_CP_PK</v>
      </c>
      <c r="Y7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7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7" t="str">
        <f t="shared" si="8"/>
        <v>LoadOrder, Enabled)
	VALUES
		((SELECT ID FROM Node WHERE Name LIKE 'Default'),
		'AUGUSTA_CP_PK</v>
      </c>
      <c r="AB7" t="str">
        <f t="shared" si="9"/>
        <v>',
		'Augusta Cp Pk 230/25  DF/SE  GPC</v>
      </c>
      <c r="AC7" t="str">
        <f t="shared" si="10"/>
        <v>',
		'Augusta Cp Pk 230/25  DF/SE  GPC</v>
      </c>
      <c r="AD7" t="str">
        <f t="shared" si="11"/>
        <v>',
		0,
		(SELECT ID FROM Company WHERE Name LIKE 'Southern Company</v>
      </c>
      <c r="AE7" t="str">
        <f t="shared" si="12"/>
        <v>'),
		0,
		(SELECT ID FROM VendorDevice WHERE Name LIKE 'USI 2002</v>
      </c>
      <c r="AF7" t="str">
        <f t="shared" si="13"/>
        <v xml:space="preserve">'),
		(SELECT ID FROM Protocol WHERE Acronym LIKE 'Downloader'),
</v>
      </c>
      <c r="AG7" t="str">
        <f t="shared" si="14"/>
        <v xml:space="preserve">		(SELECT CONCAT('ftpType=0; connectionHostName=10.34.104.125:216</v>
      </c>
      <c r="AH7" t="str">
        <f t="shared" si="15"/>
        <v>; connectionUserName=anonymous; connectionPassword=anonymous; connectionProfileID=',(SELECT ID FROM ConnectionProfile WHERE Name LIKE 'USI DFR</v>
      </c>
      <c r="AI7" t="str">
        <f t="shared" si="16"/>
        <v>'),'; schedule=0 13 ***</v>
      </c>
      <c r="AJ7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7" t="str">
        <f t="shared" si="18"/>
        <v xml:space="preserve">		1,
		0,
		0,
		0,
		0,
		0,
		0,
		0,
		0,
		5000,
		0,
		0,
		1)
GO</v>
      </c>
    </row>
    <row r="8" spans="1:37" x14ac:dyDescent="0.25">
      <c r="A8">
        <v>279</v>
      </c>
      <c r="B8" t="s">
        <v>593</v>
      </c>
      <c r="C8" t="s">
        <v>239</v>
      </c>
      <c r="E8" s="3" t="s">
        <v>636</v>
      </c>
      <c r="F8" t="s">
        <v>629</v>
      </c>
      <c r="G8">
        <v>216</v>
      </c>
      <c r="H8" t="s">
        <v>802</v>
      </c>
      <c r="I8" s="2" t="s">
        <v>621</v>
      </c>
      <c r="J8" s="2" t="s">
        <v>621</v>
      </c>
      <c r="K8" s="2">
        <v>30000</v>
      </c>
      <c r="L8" s="2" t="s">
        <v>623</v>
      </c>
      <c r="M8" s="2" t="s">
        <v>630</v>
      </c>
      <c r="N8" s="2" t="s">
        <v>795</v>
      </c>
      <c r="O8" s="2" t="s">
        <v>618</v>
      </c>
      <c r="P8">
        <v>60000</v>
      </c>
      <c r="Q8">
        <v>60010</v>
      </c>
      <c r="R8" t="str">
        <f t="shared" si="0"/>
        <v>10.34.104.144:216</v>
      </c>
      <c r="S8" t="str">
        <f t="shared" si="1"/>
        <v>Augusta News</v>
      </c>
      <c r="T8" t="str">
        <f t="shared" si="2"/>
        <v>Augusta News</v>
      </c>
      <c r="U8" t="str">
        <f t="shared" si="3"/>
        <v>Augusta News</v>
      </c>
      <c r="V8" t="str">
        <f t="shared" si="4"/>
        <v>AUGUSTA NEWS</v>
      </c>
      <c r="W8" t="str">
        <f t="shared" si="5"/>
        <v>AUGUSTA_NEWS</v>
      </c>
      <c r="Y8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8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8" t="str">
        <f t="shared" si="8"/>
        <v>LoadOrder, Enabled)
	VALUES
		((SELECT ID FROM Node WHERE Name LIKE 'Default'),
		'AUGUSTA_NEWS</v>
      </c>
      <c r="AB8" t="str">
        <f t="shared" si="9"/>
        <v>',
		'Augusta News 230/13.8  DF/SE GPC</v>
      </c>
      <c r="AC8" t="str">
        <f t="shared" si="10"/>
        <v>',
		'Augusta News 230/13.8  DF/SE GPC</v>
      </c>
      <c r="AD8" t="str">
        <f t="shared" si="11"/>
        <v>',
		0,
		(SELECT ID FROM Company WHERE Name LIKE 'Southern Company</v>
      </c>
      <c r="AE8" t="str">
        <f t="shared" si="12"/>
        <v>'),
		0,
		(SELECT ID FROM VendorDevice WHERE Name LIKE 'USI 2002</v>
      </c>
      <c r="AF8" t="str">
        <f t="shared" si="13"/>
        <v xml:space="preserve">'),
		(SELECT ID FROM Protocol WHERE Acronym LIKE 'Downloader'),
</v>
      </c>
      <c r="AG8" t="str">
        <f t="shared" si="14"/>
        <v xml:space="preserve">		(SELECT CONCAT('ftpType=0; connectionHostName=10.34.104.144:216</v>
      </c>
      <c r="AH8" t="str">
        <f t="shared" si="15"/>
        <v>; connectionUserName=anonymous; connectionPassword=anonymous; connectionProfileID=',(SELECT ID FROM ConnectionProfile WHERE Name LIKE 'USI DFR</v>
      </c>
      <c r="AI8" t="str">
        <f t="shared" si="16"/>
        <v>'),'; schedule=0 13 ***</v>
      </c>
      <c r="AJ8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8" t="str">
        <f t="shared" si="18"/>
        <v xml:space="preserve">		1,
		0,
		0,
		0,
		0,
		0,
		0,
		0,
		0,
		5000,
		0,
		0,
		1)
GO</v>
      </c>
    </row>
    <row r="9" spans="1:37" x14ac:dyDescent="0.25">
      <c r="A9">
        <v>222</v>
      </c>
      <c r="B9" t="s">
        <v>586</v>
      </c>
      <c r="C9" t="s">
        <v>33</v>
      </c>
      <c r="E9" s="3" t="s">
        <v>637</v>
      </c>
      <c r="F9" t="s">
        <v>629</v>
      </c>
      <c r="G9">
        <v>216</v>
      </c>
      <c r="H9" t="s">
        <v>803</v>
      </c>
      <c r="I9" s="2" t="s">
        <v>621</v>
      </c>
      <c r="J9" s="2" t="s">
        <v>621</v>
      </c>
      <c r="K9" s="2">
        <v>30000</v>
      </c>
      <c r="L9" s="2" t="s">
        <v>623</v>
      </c>
      <c r="M9" s="2" t="s">
        <v>630</v>
      </c>
      <c r="N9" s="2" t="s">
        <v>795</v>
      </c>
      <c r="O9" s="2" t="s">
        <v>618</v>
      </c>
      <c r="P9">
        <v>60000</v>
      </c>
      <c r="Q9">
        <v>60010</v>
      </c>
      <c r="R9" t="str">
        <f t="shared" si="0"/>
        <v>10.34.105.216:216</v>
      </c>
      <c r="S9" t="str">
        <f t="shared" si="1"/>
        <v>Austin Dr</v>
      </c>
      <c r="T9" t="str">
        <f t="shared" si="2"/>
        <v>Austin Dr</v>
      </c>
      <c r="U9" t="str">
        <f t="shared" si="3"/>
        <v>Austin Dr</v>
      </c>
      <c r="V9" t="str">
        <f t="shared" si="4"/>
        <v>AUSTIN DR</v>
      </c>
      <c r="W9" t="str">
        <f t="shared" si="5"/>
        <v>AUSTIN_DR</v>
      </c>
      <c r="Y9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9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9" t="str">
        <f t="shared" si="8"/>
        <v>LoadOrder, Enabled)
	VALUES
		((SELECT ID FROM Node WHERE Name LIKE 'Default'),
		'AUSTIN_DR</v>
      </c>
      <c r="AB9" t="str">
        <f t="shared" si="9"/>
        <v>',
		'Austin Dr 230/115 DF/SE  GPC</v>
      </c>
      <c r="AC9" t="str">
        <f t="shared" si="10"/>
        <v>',
		'Austin Dr 230/115 DF/SE  GPC</v>
      </c>
      <c r="AD9" t="str">
        <f t="shared" si="11"/>
        <v>',
		0,
		(SELECT ID FROM Company WHERE Name LIKE 'Southern Company</v>
      </c>
      <c r="AE9" t="str">
        <f t="shared" si="12"/>
        <v>'),
		0,
		(SELECT ID FROM VendorDevice WHERE Name LIKE 'USI 2002</v>
      </c>
      <c r="AF9" t="str">
        <f t="shared" si="13"/>
        <v xml:space="preserve">'),
		(SELECT ID FROM Protocol WHERE Acronym LIKE 'Downloader'),
</v>
      </c>
      <c r="AG9" t="str">
        <f t="shared" si="14"/>
        <v xml:space="preserve">		(SELECT CONCAT('ftpType=0; connectionHostName=10.34.105.216:216</v>
      </c>
      <c r="AH9" t="str">
        <f t="shared" si="15"/>
        <v>; connectionUserName=anonymous; connectionPassword=anonymous; connectionProfileID=',(SELECT ID FROM ConnectionProfile WHERE Name LIKE 'USI DFR</v>
      </c>
      <c r="AI9" t="str">
        <f t="shared" si="16"/>
        <v>'),'; schedule=0 13 ***</v>
      </c>
      <c r="AJ9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9" t="str">
        <f t="shared" si="18"/>
        <v xml:space="preserve">		1,
		0,
		0,
		0,
		0,
		0,
		0,
		0,
		0,
		5000,
		0,
		0,
		1)
GO</v>
      </c>
    </row>
    <row r="10" spans="1:37" x14ac:dyDescent="0.25">
      <c r="A10">
        <v>441</v>
      </c>
      <c r="B10" t="s">
        <v>585</v>
      </c>
      <c r="C10" t="s">
        <v>328</v>
      </c>
      <c r="E10" s="3" t="s">
        <v>638</v>
      </c>
      <c r="F10" t="s">
        <v>629</v>
      </c>
      <c r="G10">
        <v>216</v>
      </c>
      <c r="H10" t="s">
        <v>804</v>
      </c>
      <c r="I10" s="2" t="s">
        <v>621</v>
      </c>
      <c r="J10" s="2" t="s">
        <v>621</v>
      </c>
      <c r="K10" s="2">
        <v>30000</v>
      </c>
      <c r="L10" s="2" t="s">
        <v>623</v>
      </c>
      <c r="M10" s="2" t="s">
        <v>630</v>
      </c>
      <c r="N10" s="2" t="s">
        <v>795</v>
      </c>
      <c r="O10" s="2" t="s">
        <v>618</v>
      </c>
      <c r="P10">
        <v>60000</v>
      </c>
      <c r="Q10">
        <v>60010</v>
      </c>
      <c r="R10" t="str">
        <f t="shared" si="0"/>
        <v>10.34.106.61:216</v>
      </c>
      <c r="S10" t="str">
        <f t="shared" si="1"/>
        <v>Avalon Jct</v>
      </c>
      <c r="T10" t="str">
        <f t="shared" si="2"/>
        <v>Avalon Jct</v>
      </c>
      <c r="U10" t="str">
        <f t="shared" si="3"/>
        <v>Avalon Jct</v>
      </c>
      <c r="V10" t="str">
        <f t="shared" si="4"/>
        <v>AVALON JCT</v>
      </c>
      <c r="W10" t="str">
        <f t="shared" si="5"/>
        <v>AVALON_JCT</v>
      </c>
      <c r="Y10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10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0" t="str">
        <f t="shared" si="8"/>
        <v>LoadOrder, Enabled)
	VALUES
		((SELECT ID FROM Node WHERE Name LIKE 'Default'),
		'AVALON_JCT</v>
      </c>
      <c r="AB10" t="str">
        <f t="shared" si="9"/>
        <v>',
		'Avalon Jct 115 DF/SE  GPC</v>
      </c>
      <c r="AC10" t="str">
        <f t="shared" si="10"/>
        <v>',
		'Avalon Jct 115 DF/SE  GPC</v>
      </c>
      <c r="AD10" t="str">
        <f t="shared" si="11"/>
        <v>',
		0,
		(SELECT ID FROM Company WHERE Name LIKE 'Southern Company</v>
      </c>
      <c r="AE10" t="str">
        <f t="shared" si="12"/>
        <v>'),
		0,
		(SELECT ID FROM VendorDevice WHERE Name LIKE 'USI 2002</v>
      </c>
      <c r="AF10" t="str">
        <f t="shared" si="13"/>
        <v xml:space="preserve">'),
		(SELECT ID FROM Protocol WHERE Acronym LIKE 'Downloader'),
</v>
      </c>
      <c r="AG10" t="str">
        <f t="shared" si="14"/>
        <v xml:space="preserve">		(SELECT CONCAT('ftpType=0; connectionHostName=10.34.106.61:216</v>
      </c>
      <c r="AH10" t="str">
        <f t="shared" si="15"/>
        <v>; connectionUserName=anonymous; connectionPassword=anonymous; connectionProfileID=',(SELECT ID FROM ConnectionProfile WHERE Name LIKE 'USI DFR</v>
      </c>
      <c r="AI10" t="str">
        <f t="shared" si="16"/>
        <v>'),'; schedule=0 13 ***</v>
      </c>
      <c r="AJ10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10" t="str">
        <f t="shared" si="18"/>
        <v xml:space="preserve">		1,
		0,
		0,
		0,
		0,
		0,
		0,
		0,
		0,
		5000,
		0,
		0,
		1)
GO</v>
      </c>
    </row>
    <row r="11" spans="1:37" x14ac:dyDescent="0.25">
      <c r="A11">
        <v>291</v>
      </c>
      <c r="B11" t="s">
        <v>584</v>
      </c>
      <c r="C11" t="s">
        <v>241</v>
      </c>
      <c r="E11" s="3" t="s">
        <v>639</v>
      </c>
      <c r="F11" t="s">
        <v>629</v>
      </c>
      <c r="G11">
        <v>216</v>
      </c>
      <c r="H11" t="s">
        <v>805</v>
      </c>
      <c r="I11" s="2" t="s">
        <v>621</v>
      </c>
      <c r="J11" s="2" t="s">
        <v>621</v>
      </c>
      <c r="K11" s="2">
        <v>30000</v>
      </c>
      <c r="L11" s="2" t="s">
        <v>623</v>
      </c>
      <c r="M11" s="2" t="s">
        <v>630</v>
      </c>
      <c r="N11" s="2" t="s">
        <v>795</v>
      </c>
      <c r="O11" s="2" t="s">
        <v>618</v>
      </c>
      <c r="P11">
        <v>60000</v>
      </c>
      <c r="Q11">
        <v>60010</v>
      </c>
      <c r="R11" t="str">
        <f t="shared" si="0"/>
        <v>10.34.174.74:216</v>
      </c>
      <c r="S11" t="str">
        <f t="shared" si="1"/>
        <v>Bartletts Ferry</v>
      </c>
      <c r="T11" t="str">
        <f t="shared" si="2"/>
        <v>Bartletts Ferry</v>
      </c>
      <c r="U11" t="str">
        <f t="shared" si="3"/>
        <v>Bartletts Ferry</v>
      </c>
      <c r="V11" t="str">
        <f t="shared" si="4"/>
        <v>BARTLETTS FERRY</v>
      </c>
      <c r="W11" t="str">
        <f t="shared" si="5"/>
        <v>BARTLETTS_FERRY</v>
      </c>
      <c r="Y11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11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1" t="str">
        <f t="shared" si="8"/>
        <v>LoadOrder, Enabled)
	VALUES
		((SELECT ID FROM Node WHERE Name LIKE 'Default'),
		'BARTLETTS_FERRY</v>
      </c>
      <c r="AB11" t="str">
        <f t="shared" si="9"/>
        <v>',
		'Bartletts Ferry DF/SE GPC</v>
      </c>
      <c r="AC11" t="str">
        <f t="shared" si="10"/>
        <v>',
		'Bartletts Ferry DF/SE GPC</v>
      </c>
      <c r="AD11" t="str">
        <f t="shared" si="11"/>
        <v>',
		0,
		(SELECT ID FROM Company WHERE Name LIKE 'Southern Company</v>
      </c>
      <c r="AE11" t="str">
        <f t="shared" si="12"/>
        <v>'),
		0,
		(SELECT ID FROM VendorDevice WHERE Name LIKE 'USI 2002</v>
      </c>
      <c r="AF11" t="str">
        <f t="shared" si="13"/>
        <v xml:space="preserve">'),
		(SELECT ID FROM Protocol WHERE Acronym LIKE 'Downloader'),
</v>
      </c>
      <c r="AG11" t="str">
        <f t="shared" si="14"/>
        <v xml:space="preserve">		(SELECT CONCAT('ftpType=0; connectionHostName=10.34.174.74:216</v>
      </c>
      <c r="AH11" t="str">
        <f t="shared" si="15"/>
        <v>; connectionUserName=anonymous; connectionPassword=anonymous; connectionProfileID=',(SELECT ID FROM ConnectionProfile WHERE Name LIKE 'USI DFR</v>
      </c>
      <c r="AI11" t="str">
        <f t="shared" si="16"/>
        <v>'),'; schedule=0 13 ***</v>
      </c>
      <c r="AJ11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11" t="str">
        <f t="shared" si="18"/>
        <v xml:space="preserve">		1,
		0,
		0,
		0,
		0,
		0,
		0,
		0,
		0,
		5000,
		0,
		0,
		1)
GO</v>
      </c>
    </row>
    <row r="12" spans="1:37" x14ac:dyDescent="0.25">
      <c r="A12">
        <v>394</v>
      </c>
      <c r="B12" t="s">
        <v>583</v>
      </c>
      <c r="C12" t="s">
        <v>302</v>
      </c>
      <c r="E12" s="3" t="s">
        <v>640</v>
      </c>
      <c r="F12" t="s">
        <v>629</v>
      </c>
      <c r="G12">
        <v>216</v>
      </c>
      <c r="H12" t="s">
        <v>806</v>
      </c>
      <c r="I12" s="2" t="s">
        <v>621</v>
      </c>
      <c r="J12" s="2" t="s">
        <v>621</v>
      </c>
      <c r="K12" s="2">
        <v>30000</v>
      </c>
      <c r="L12" s="2" t="s">
        <v>623</v>
      </c>
      <c r="M12" s="2" t="s">
        <v>630</v>
      </c>
      <c r="N12" s="2" t="s">
        <v>795</v>
      </c>
      <c r="O12" s="2" t="s">
        <v>618</v>
      </c>
      <c r="P12">
        <v>60000</v>
      </c>
      <c r="Q12">
        <v>60010</v>
      </c>
      <c r="R12" t="str">
        <f t="shared" si="0"/>
        <v>10.34.105.45:216</v>
      </c>
      <c r="S12" t="str">
        <f t="shared" si="1"/>
        <v>Baxley</v>
      </c>
      <c r="T12" t="str">
        <f t="shared" si="2"/>
        <v>Baxley</v>
      </c>
      <c r="U12" t="str">
        <f t="shared" si="3"/>
        <v>Baxley</v>
      </c>
      <c r="V12" t="str">
        <f t="shared" si="4"/>
        <v>BAXLEY</v>
      </c>
      <c r="W12" t="str">
        <f t="shared" si="5"/>
        <v>BAXLEY</v>
      </c>
      <c r="Y12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12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2" t="str">
        <f t="shared" si="8"/>
        <v>LoadOrder, Enabled)
	VALUES
		((SELECT ID FROM Node WHERE Name LIKE 'Default'),
		'BAXLEY</v>
      </c>
      <c r="AB12" t="str">
        <f t="shared" si="9"/>
        <v>',
		'Baxley 115/46kV DME</v>
      </c>
      <c r="AC12" t="str">
        <f t="shared" si="10"/>
        <v>',
		'Baxley 115/46kV DME</v>
      </c>
      <c r="AD12" t="str">
        <f t="shared" si="11"/>
        <v>',
		0,
		(SELECT ID FROM Company WHERE Name LIKE 'Southern Company</v>
      </c>
      <c r="AE12" t="str">
        <f t="shared" si="12"/>
        <v>'),
		0,
		(SELECT ID FROM VendorDevice WHERE Name LIKE 'USI 2002</v>
      </c>
      <c r="AF12" t="str">
        <f t="shared" si="13"/>
        <v xml:space="preserve">'),
		(SELECT ID FROM Protocol WHERE Acronym LIKE 'Downloader'),
</v>
      </c>
      <c r="AG12" t="str">
        <f t="shared" si="14"/>
        <v xml:space="preserve">		(SELECT CONCAT('ftpType=0; connectionHostName=10.34.105.45:216</v>
      </c>
      <c r="AH12" t="str">
        <f t="shared" si="15"/>
        <v>; connectionUserName=anonymous; connectionPassword=anonymous; connectionProfileID=',(SELECT ID FROM ConnectionProfile WHERE Name LIKE 'USI DFR</v>
      </c>
      <c r="AI12" t="str">
        <f t="shared" si="16"/>
        <v>'),'; schedule=0 13 ***</v>
      </c>
      <c r="AJ12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12" t="str">
        <f t="shared" si="18"/>
        <v xml:space="preserve">		1,
		0,
		0,
		0,
		0,
		0,
		0,
		0,
		0,
		5000,
		0,
		0,
		1)
GO</v>
      </c>
    </row>
    <row r="13" spans="1:37" x14ac:dyDescent="0.25">
      <c r="A13">
        <v>1010</v>
      </c>
      <c r="B13" t="s">
        <v>600</v>
      </c>
      <c r="C13" t="s">
        <v>7</v>
      </c>
      <c r="E13" s="3" t="s">
        <v>641</v>
      </c>
      <c r="F13" t="s">
        <v>629</v>
      </c>
      <c r="G13">
        <v>216</v>
      </c>
      <c r="H13" t="s">
        <v>807</v>
      </c>
      <c r="I13" s="2" t="s">
        <v>621</v>
      </c>
      <c r="J13" s="2" t="s">
        <v>621</v>
      </c>
      <c r="K13" s="2">
        <v>30000</v>
      </c>
      <c r="L13" s="2" t="s">
        <v>624</v>
      </c>
      <c r="M13" s="2" t="s">
        <v>630</v>
      </c>
      <c r="N13" s="2" t="s">
        <v>795</v>
      </c>
      <c r="O13" s="2" t="s">
        <v>619</v>
      </c>
      <c r="P13">
        <v>60000</v>
      </c>
      <c r="Q13">
        <v>60010</v>
      </c>
      <c r="R13" t="str">
        <f t="shared" si="0"/>
        <v>10.34.83.51:216</v>
      </c>
      <c r="S13" t="str">
        <f t="shared" si="1"/>
        <v>Bickley SS</v>
      </c>
      <c r="T13" t="str">
        <f t="shared" si="2"/>
        <v>Bickley SS</v>
      </c>
      <c r="U13" t="str">
        <f t="shared" si="3"/>
        <v>Bickley SS</v>
      </c>
      <c r="V13" t="str">
        <f t="shared" si="4"/>
        <v>BICKLEY SS</v>
      </c>
      <c r="W13" t="str">
        <f t="shared" si="5"/>
        <v>BICKLEY_SS</v>
      </c>
      <c r="Y13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13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3" t="str">
        <f t="shared" si="8"/>
        <v>LoadOrder, Enabled)
	VALUES
		((SELECT ID FROM Node WHERE Name LIKE 'Default'),
		'BICKLEY_SS</v>
      </c>
      <c r="AB13" t="str">
        <f t="shared" si="9"/>
        <v>',
		'Bickley SS DME</v>
      </c>
      <c r="AC13" t="str">
        <f t="shared" si="10"/>
        <v>',
		'Bickley SS DME</v>
      </c>
      <c r="AD13" t="str">
        <f t="shared" si="11"/>
        <v>',
		0,
		(SELECT ID FROM Company WHERE Name LIKE 'Southern Company</v>
      </c>
      <c r="AE13" t="str">
        <f t="shared" si="12"/>
        <v>'),
		0,
		(SELECT ID FROM VendorDevice WHERE Name LIKE 'APP-601</v>
      </c>
      <c r="AF13" t="str">
        <f t="shared" si="13"/>
        <v xml:space="preserve">'),
		(SELECT ID FROM Protocol WHERE Acronym LIKE 'Downloader'),
</v>
      </c>
      <c r="AG13" t="str">
        <f t="shared" si="14"/>
        <v xml:space="preserve">		(SELECT CONCAT('ftpType=0; connectionHostName=10.34.83.51:216</v>
      </c>
      <c r="AH13" t="str">
        <f t="shared" si="15"/>
        <v>; connectionUserName=anonymous; connectionPassword=anonymous; connectionProfileID=',(SELECT ID FROM ConnectionProfile WHERE Name LIKE 'App DFR</v>
      </c>
      <c r="AI13" t="str">
        <f t="shared" si="16"/>
        <v>'),'; schedule=0 13 ***</v>
      </c>
      <c r="AJ13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13" t="str">
        <f t="shared" si="18"/>
        <v xml:space="preserve">		1,
		0,
		0,
		0,
		0,
		0,
		0,
		0,
		0,
		5000,
		0,
		0,
		1)
GO</v>
      </c>
    </row>
    <row r="14" spans="1:37" x14ac:dyDescent="0.25">
      <c r="A14">
        <v>278</v>
      </c>
      <c r="B14" t="s">
        <v>582</v>
      </c>
      <c r="C14" t="s">
        <v>192</v>
      </c>
      <c r="E14" s="3" t="s">
        <v>642</v>
      </c>
      <c r="F14" t="s">
        <v>629</v>
      </c>
      <c r="G14">
        <v>216</v>
      </c>
      <c r="H14" t="s">
        <v>808</v>
      </c>
      <c r="I14" s="2" t="s">
        <v>621</v>
      </c>
      <c r="J14" s="2" t="s">
        <v>621</v>
      </c>
      <c r="K14" s="2">
        <v>30000</v>
      </c>
      <c r="L14" s="2" t="s">
        <v>623</v>
      </c>
      <c r="M14" s="2" t="s">
        <v>630</v>
      </c>
      <c r="N14" s="2" t="s">
        <v>795</v>
      </c>
      <c r="O14" s="2" t="s">
        <v>618</v>
      </c>
      <c r="P14">
        <v>60000</v>
      </c>
      <c r="Q14">
        <v>60010</v>
      </c>
      <c r="R14" t="str">
        <f t="shared" si="0"/>
        <v>10.34.76.214:216</v>
      </c>
      <c r="S14" t="str">
        <f t="shared" si="1"/>
        <v>Bio</v>
      </c>
      <c r="T14" t="str">
        <f t="shared" si="2"/>
        <v>Bio</v>
      </c>
      <c r="U14" t="str">
        <f t="shared" si="3"/>
        <v>Bio</v>
      </c>
      <c r="V14" t="str">
        <f t="shared" si="4"/>
        <v>BIO</v>
      </c>
      <c r="W14" t="str">
        <f t="shared" si="5"/>
        <v>BIO</v>
      </c>
      <c r="Y14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14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4" t="str">
        <f t="shared" si="8"/>
        <v>LoadOrder, Enabled)
	VALUES
		((SELECT ID FROM Node WHERE Name LIKE 'Default'),
		'BIO</v>
      </c>
      <c r="AB14" t="str">
        <f t="shared" si="9"/>
        <v>',
		'Bio 230/115 DF/SE  GPC</v>
      </c>
      <c r="AC14" t="str">
        <f t="shared" si="10"/>
        <v>',
		'Bio 230/115 DF/SE  GPC</v>
      </c>
      <c r="AD14" t="str">
        <f t="shared" si="11"/>
        <v>',
		0,
		(SELECT ID FROM Company WHERE Name LIKE 'Southern Company</v>
      </c>
      <c r="AE14" t="str">
        <f t="shared" si="12"/>
        <v>'),
		0,
		(SELECT ID FROM VendorDevice WHERE Name LIKE 'USI 2002</v>
      </c>
      <c r="AF14" t="str">
        <f t="shared" si="13"/>
        <v xml:space="preserve">'),
		(SELECT ID FROM Protocol WHERE Acronym LIKE 'Downloader'),
</v>
      </c>
      <c r="AG14" t="str">
        <f t="shared" si="14"/>
        <v xml:space="preserve">		(SELECT CONCAT('ftpType=0; connectionHostName=10.34.76.214:216</v>
      </c>
      <c r="AH14" t="str">
        <f t="shared" si="15"/>
        <v>; connectionUserName=anonymous; connectionPassword=anonymous; connectionProfileID=',(SELECT ID FROM ConnectionProfile WHERE Name LIKE 'USI DFR</v>
      </c>
      <c r="AI14" t="str">
        <f t="shared" si="16"/>
        <v>'),'; schedule=0 13 ***</v>
      </c>
      <c r="AJ14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14" t="str">
        <f t="shared" si="18"/>
        <v xml:space="preserve">		1,
		0,
		0,
		0,
		0,
		0,
		0,
		0,
		0,
		5000,
		0,
		0,
		1)
GO</v>
      </c>
    </row>
    <row r="15" spans="1:37" x14ac:dyDescent="0.25">
      <c r="A15">
        <v>428</v>
      </c>
      <c r="B15" t="s">
        <v>979</v>
      </c>
      <c r="C15" t="s">
        <v>977</v>
      </c>
      <c r="E15" s="3" t="s">
        <v>643</v>
      </c>
      <c r="F15" t="s">
        <v>629</v>
      </c>
      <c r="G15">
        <v>216</v>
      </c>
      <c r="H15" t="s">
        <v>809</v>
      </c>
      <c r="I15" s="2" t="s">
        <v>621</v>
      </c>
      <c r="J15" s="2" t="s">
        <v>621</v>
      </c>
      <c r="K15" s="2">
        <v>30000</v>
      </c>
      <c r="L15" s="2" t="s">
        <v>623</v>
      </c>
      <c r="M15" s="2" t="s">
        <v>630</v>
      </c>
      <c r="N15" s="2" t="s">
        <v>795</v>
      </c>
      <c r="O15" s="2" t="s">
        <v>618</v>
      </c>
      <c r="P15">
        <v>60000</v>
      </c>
      <c r="Q15">
        <v>60010</v>
      </c>
      <c r="R15" t="str">
        <f t="shared" si="0"/>
        <v>10.34.76.244:216</v>
      </c>
      <c r="S15" t="str">
        <f t="shared" si="1"/>
        <v>Blankets Crk</v>
      </c>
      <c r="T15" t="str">
        <f t="shared" si="2"/>
        <v>Blankets Crk</v>
      </c>
      <c r="U15" t="str">
        <f t="shared" si="3"/>
        <v>Blankets Crk</v>
      </c>
      <c r="V15" t="str">
        <f t="shared" si="4"/>
        <v>BLANKETS CRK</v>
      </c>
      <c r="W15" t="str">
        <f t="shared" si="5"/>
        <v>BLANKETS_CRK</v>
      </c>
      <c r="Y15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15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5" t="str">
        <f t="shared" si="8"/>
        <v>LoadOrder, Enabled)
	VALUES
		((SELECT ID FROM Node WHERE Name LIKE 'Default'),
		'BLANKETS_CRK</v>
      </c>
      <c r="AB15" t="str">
        <f t="shared" si="9"/>
        <v>',
		'Blanket''s Crk 230/115 DF/SE GPC</v>
      </c>
      <c r="AC15" t="str">
        <f t="shared" si="10"/>
        <v>',
		'Blanket''s Crk 230/115 DF/SE GPC</v>
      </c>
      <c r="AD15" t="str">
        <f t="shared" si="11"/>
        <v>',
		0,
		(SELECT ID FROM Company WHERE Name LIKE 'Southern Company</v>
      </c>
      <c r="AE15" t="str">
        <f t="shared" si="12"/>
        <v>'),
		0,
		(SELECT ID FROM VendorDevice WHERE Name LIKE 'USI 2002</v>
      </c>
      <c r="AF15" t="str">
        <f t="shared" si="13"/>
        <v xml:space="preserve">'),
		(SELECT ID FROM Protocol WHERE Acronym LIKE 'Downloader'),
</v>
      </c>
      <c r="AG15" t="str">
        <f t="shared" si="14"/>
        <v xml:space="preserve">		(SELECT CONCAT('ftpType=0; connectionHostName=10.34.76.244:216</v>
      </c>
      <c r="AH15" t="str">
        <f t="shared" si="15"/>
        <v>; connectionUserName=anonymous; connectionPassword=anonymous; connectionProfileID=',(SELECT ID FROM ConnectionProfile WHERE Name LIKE 'USI DFR</v>
      </c>
      <c r="AI15" t="str">
        <f t="shared" si="16"/>
        <v>'),'; schedule=0 13 ***</v>
      </c>
      <c r="AJ15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15" t="str">
        <f t="shared" si="18"/>
        <v xml:space="preserve">		1,
		0,
		0,
		0,
		0,
		0,
		0,
		0,
		0,
		5000,
		0,
		0,
		1)
GO</v>
      </c>
    </row>
    <row r="16" spans="1:37" x14ac:dyDescent="0.25">
      <c r="A16">
        <v>383</v>
      </c>
      <c r="B16" t="s">
        <v>581</v>
      </c>
      <c r="C16" t="s">
        <v>150</v>
      </c>
      <c r="E16" s="3" t="s">
        <v>644</v>
      </c>
      <c r="F16" t="s">
        <v>629</v>
      </c>
      <c r="G16">
        <v>21</v>
      </c>
      <c r="H16" t="s">
        <v>810</v>
      </c>
      <c r="I16" s="2" t="s">
        <v>621</v>
      </c>
      <c r="J16" s="2" t="s">
        <v>621</v>
      </c>
      <c r="K16" s="2">
        <v>30000</v>
      </c>
      <c r="L16" s="2" t="s">
        <v>623</v>
      </c>
      <c r="M16" s="2" t="s">
        <v>630</v>
      </c>
      <c r="N16" s="2" t="s">
        <v>795</v>
      </c>
      <c r="O16" s="2" t="s">
        <v>618</v>
      </c>
      <c r="R16" t="str">
        <f t="shared" si="0"/>
        <v>10.27.165.138:21</v>
      </c>
      <c r="S16" t="str">
        <f t="shared" si="1"/>
        <v>BOULEVARD (ATL)</v>
      </c>
      <c r="T16" t="str">
        <f t="shared" si="2"/>
        <v>BOULEVARD ATL)</v>
      </c>
      <c r="U16" t="str">
        <f t="shared" si="3"/>
        <v>BOULEVARD ATL</v>
      </c>
      <c r="V16" t="str">
        <f t="shared" si="4"/>
        <v>BOULEVARD ATL</v>
      </c>
      <c r="W16" t="str">
        <f t="shared" si="5"/>
        <v>BOULEVARD_ATL</v>
      </c>
      <c r="Y16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16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6" t="str">
        <f t="shared" si="8"/>
        <v>LoadOrder, Enabled)
	VALUES
		((SELECT ID FROM Node WHERE Name LIKE 'Default'),
		'BOULEVARD_ATL</v>
      </c>
      <c r="AB16" t="str">
        <f t="shared" si="9"/>
        <v>',
		'BOULEVARD (ATL) 230kV DME GPC</v>
      </c>
      <c r="AC16" t="str">
        <f t="shared" si="10"/>
        <v>',
		'BOULEVARD (ATL) 230kV DME GPC</v>
      </c>
      <c r="AD16" t="str">
        <f t="shared" si="11"/>
        <v>',
		0,
		(SELECT ID FROM Company WHERE Name LIKE 'Southern Company</v>
      </c>
      <c r="AE16" t="str">
        <f t="shared" si="12"/>
        <v>'),
		0,
		(SELECT ID FROM VendorDevice WHERE Name LIKE 'USI 2002</v>
      </c>
      <c r="AF16" t="str">
        <f t="shared" si="13"/>
        <v xml:space="preserve">'),
		(SELECT ID FROM Protocol WHERE Acronym LIKE 'Downloader'),
</v>
      </c>
      <c r="AG16" t="str">
        <f t="shared" si="14"/>
        <v xml:space="preserve">		(SELECT CONCAT('ftpType=0; connectionHostName=10.27.165.138:21</v>
      </c>
      <c r="AH16" t="str">
        <f t="shared" si="15"/>
        <v>; connectionUserName=anonymous; connectionPassword=anonymous; connectionProfileID=',(SELECT ID FROM ConnectionProfile WHERE Name LIKE 'USI DFR</v>
      </c>
      <c r="AI16" t="str">
        <f t="shared" si="16"/>
        <v>'),'; schedule=0 13 ***</v>
      </c>
      <c r="AJ16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16" t="str">
        <f t="shared" si="18"/>
        <v xml:space="preserve">		1,
		0,
		0,
		0,
		0,
		0,
		0,
		0,
		0,
		5000,
		0,
		0,
		1)
GO</v>
      </c>
    </row>
    <row r="17" spans="1:37" x14ac:dyDescent="0.25">
      <c r="A17">
        <v>296</v>
      </c>
      <c r="B17" t="s">
        <v>580</v>
      </c>
      <c r="C17" t="s">
        <v>108</v>
      </c>
      <c r="E17" s="3" t="s">
        <v>645</v>
      </c>
      <c r="F17" t="s">
        <v>629</v>
      </c>
      <c r="G17">
        <v>21</v>
      </c>
      <c r="H17" t="s">
        <v>811</v>
      </c>
      <c r="I17" s="2" t="s">
        <v>621</v>
      </c>
      <c r="J17" s="2" t="s">
        <v>621</v>
      </c>
      <c r="K17" s="2">
        <v>30000</v>
      </c>
      <c r="L17" s="2" t="s">
        <v>623</v>
      </c>
      <c r="M17" s="2" t="s">
        <v>630</v>
      </c>
      <c r="N17" s="2" t="s">
        <v>795</v>
      </c>
      <c r="O17" s="2" t="s">
        <v>618</v>
      </c>
      <c r="R17" t="str">
        <f t="shared" si="0"/>
        <v>10.27.163.184:21</v>
      </c>
      <c r="S17" t="str">
        <f t="shared" si="1"/>
        <v>Boulevard (Sav)</v>
      </c>
      <c r="T17" t="str">
        <f t="shared" si="2"/>
        <v>Boulevard Sav)</v>
      </c>
      <c r="U17" t="str">
        <f t="shared" si="3"/>
        <v>Boulevard Sav</v>
      </c>
      <c r="V17" t="str">
        <f t="shared" si="4"/>
        <v>BOULEVARD SAV</v>
      </c>
      <c r="W17" t="str">
        <f t="shared" si="5"/>
        <v>BOULEVARD_SAV</v>
      </c>
      <c r="Y17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17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7" t="str">
        <f t="shared" si="8"/>
        <v>LoadOrder, Enabled)
	VALUES
		((SELECT ID FROM Node WHERE Name LIKE 'Default'),
		'BOULEVARD_SAV</v>
      </c>
      <c r="AB17" t="str">
        <f t="shared" si="9"/>
        <v>',
		'Boulevard (Sav) DF/SE GPC</v>
      </c>
      <c r="AC17" t="str">
        <f t="shared" si="10"/>
        <v>',
		'Boulevard (Sav) DF/SE GPC</v>
      </c>
      <c r="AD17" t="str">
        <f t="shared" si="11"/>
        <v>',
		0,
		(SELECT ID FROM Company WHERE Name LIKE 'Southern Company</v>
      </c>
      <c r="AE17" t="str">
        <f t="shared" si="12"/>
        <v>'),
		0,
		(SELECT ID FROM VendorDevice WHERE Name LIKE 'USI 2002</v>
      </c>
      <c r="AF17" t="str">
        <f t="shared" si="13"/>
        <v xml:space="preserve">'),
		(SELECT ID FROM Protocol WHERE Acronym LIKE 'Downloader'),
</v>
      </c>
      <c r="AG17" t="str">
        <f t="shared" si="14"/>
        <v xml:space="preserve">		(SELECT CONCAT('ftpType=0; connectionHostName=10.27.163.184:21</v>
      </c>
      <c r="AH17" t="str">
        <f t="shared" si="15"/>
        <v>; connectionUserName=anonymous; connectionPassword=anonymous; connectionProfileID=',(SELECT ID FROM ConnectionProfile WHERE Name LIKE 'USI DFR</v>
      </c>
      <c r="AI17" t="str">
        <f t="shared" si="16"/>
        <v>'),'; schedule=0 13 ***</v>
      </c>
      <c r="AJ17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17" t="str">
        <f t="shared" si="18"/>
        <v xml:space="preserve">		1,
		0,
		0,
		0,
		0,
		0,
		0,
		0,
		0,
		5000,
		0,
		0,
		1)
GO</v>
      </c>
    </row>
    <row r="18" spans="1:37" x14ac:dyDescent="0.25">
      <c r="A18">
        <v>305</v>
      </c>
      <c r="B18" t="s">
        <v>579</v>
      </c>
      <c r="C18" t="s">
        <v>202</v>
      </c>
      <c r="E18" s="3" t="s">
        <v>646</v>
      </c>
      <c r="F18" t="s">
        <v>629</v>
      </c>
      <c r="G18">
        <v>21</v>
      </c>
      <c r="H18" t="s">
        <v>812</v>
      </c>
      <c r="I18" s="2" t="s">
        <v>621</v>
      </c>
      <c r="J18" s="2" t="s">
        <v>621</v>
      </c>
      <c r="K18" s="2">
        <v>30000</v>
      </c>
      <c r="L18" s="2" t="s">
        <v>623</v>
      </c>
      <c r="M18" s="2" t="s">
        <v>630</v>
      </c>
      <c r="N18" s="2" t="s">
        <v>795</v>
      </c>
      <c r="O18" s="2" t="s">
        <v>618</v>
      </c>
      <c r="R18" t="str">
        <f t="shared" si="0"/>
        <v>10.27.163.250:21</v>
      </c>
      <c r="S18" t="str">
        <f t="shared" si="1"/>
        <v>Branch</v>
      </c>
      <c r="T18" t="str">
        <f t="shared" si="2"/>
        <v>Branch</v>
      </c>
      <c r="U18" t="str">
        <f t="shared" si="3"/>
        <v>Branch</v>
      </c>
      <c r="V18" t="str">
        <f t="shared" si="4"/>
        <v>BRANCH</v>
      </c>
      <c r="W18" t="str">
        <f t="shared" si="5"/>
        <v>BRANCH</v>
      </c>
      <c r="Y18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18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8" t="str">
        <f t="shared" si="8"/>
        <v>LoadOrder, Enabled)
	VALUES
		((SELECT ID FROM Node WHERE Name LIKE 'Default'),
		'BRANCH</v>
      </c>
      <c r="AB18" t="str">
        <f t="shared" si="9"/>
        <v>',
		'Branch DF/SE GPC</v>
      </c>
      <c r="AC18" t="str">
        <f t="shared" si="10"/>
        <v>',
		'Branch DF/SE GPC</v>
      </c>
      <c r="AD18" t="str">
        <f t="shared" si="11"/>
        <v>',
		0,
		(SELECT ID FROM Company WHERE Name LIKE 'Southern Company</v>
      </c>
      <c r="AE18" t="str">
        <f t="shared" si="12"/>
        <v>'),
		0,
		(SELECT ID FROM VendorDevice WHERE Name LIKE 'USI 2002</v>
      </c>
      <c r="AF18" t="str">
        <f t="shared" si="13"/>
        <v xml:space="preserve">'),
		(SELECT ID FROM Protocol WHERE Acronym LIKE 'Downloader'),
</v>
      </c>
      <c r="AG18" t="str">
        <f t="shared" si="14"/>
        <v xml:space="preserve">		(SELECT CONCAT('ftpType=0; connectionHostName=10.27.163.250:21</v>
      </c>
      <c r="AH18" t="str">
        <f t="shared" si="15"/>
        <v>; connectionUserName=anonymous; connectionPassword=anonymous; connectionProfileID=',(SELECT ID FROM ConnectionProfile WHERE Name LIKE 'USI DFR</v>
      </c>
      <c r="AI18" t="str">
        <f t="shared" si="16"/>
        <v>'),'; schedule=0 13 ***</v>
      </c>
      <c r="AJ18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18" t="str">
        <f t="shared" si="18"/>
        <v xml:space="preserve">		1,
		0,
		0,
		0,
		0,
		0,
		0,
		0,
		0,
		5000,
		0,
		0,
		1)
GO</v>
      </c>
    </row>
    <row r="19" spans="1:37" x14ac:dyDescent="0.25">
      <c r="A19">
        <v>297</v>
      </c>
      <c r="B19" t="s">
        <v>578</v>
      </c>
      <c r="C19" t="s">
        <v>188</v>
      </c>
      <c r="E19" s="3" t="s">
        <v>647</v>
      </c>
      <c r="F19" t="s">
        <v>629</v>
      </c>
      <c r="G19">
        <v>216</v>
      </c>
      <c r="H19" t="s">
        <v>813</v>
      </c>
      <c r="I19" s="2" t="s">
        <v>621</v>
      </c>
      <c r="J19" s="2" t="s">
        <v>621</v>
      </c>
      <c r="K19" s="2">
        <v>30000</v>
      </c>
      <c r="L19" s="2" t="s">
        <v>623</v>
      </c>
      <c r="M19" s="2" t="s">
        <v>630</v>
      </c>
      <c r="N19" s="2" t="s">
        <v>795</v>
      </c>
      <c r="O19" s="2" t="s">
        <v>618</v>
      </c>
      <c r="P19">
        <v>60000</v>
      </c>
      <c r="Q19">
        <v>60010</v>
      </c>
      <c r="R19" t="str">
        <f t="shared" si="0"/>
        <v>10.34.77.253:216</v>
      </c>
      <c r="S19" t="str">
        <f t="shared" si="1"/>
        <v>Brunswick</v>
      </c>
      <c r="T19" t="str">
        <f t="shared" si="2"/>
        <v>Brunswick</v>
      </c>
      <c r="U19" t="str">
        <f t="shared" si="3"/>
        <v>Brunswick</v>
      </c>
      <c r="V19" t="str">
        <f t="shared" si="4"/>
        <v>BRUNSWICK</v>
      </c>
      <c r="W19" t="str">
        <f t="shared" si="5"/>
        <v>BRUNSWICK</v>
      </c>
      <c r="Y19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19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9" t="str">
        <f t="shared" si="8"/>
        <v>LoadOrder, Enabled)
	VALUES
		((SELECT ID FROM Node WHERE Name LIKE 'Default'),
		'BRUNSWICK</v>
      </c>
      <c r="AB19" t="str">
        <f t="shared" si="9"/>
        <v>',
		'Brunswick DME GPC</v>
      </c>
      <c r="AC19" t="str">
        <f t="shared" si="10"/>
        <v>',
		'Brunswick DME GPC</v>
      </c>
      <c r="AD19" t="str">
        <f t="shared" si="11"/>
        <v>',
		0,
		(SELECT ID FROM Company WHERE Name LIKE 'Southern Company</v>
      </c>
      <c r="AE19" t="str">
        <f t="shared" si="12"/>
        <v>'),
		0,
		(SELECT ID FROM VendorDevice WHERE Name LIKE 'USI 2002</v>
      </c>
      <c r="AF19" t="str">
        <f t="shared" si="13"/>
        <v xml:space="preserve">'),
		(SELECT ID FROM Protocol WHERE Acronym LIKE 'Downloader'),
</v>
      </c>
      <c r="AG19" t="str">
        <f t="shared" si="14"/>
        <v xml:space="preserve">		(SELECT CONCAT('ftpType=0; connectionHostName=10.34.77.253:216</v>
      </c>
      <c r="AH19" t="str">
        <f t="shared" si="15"/>
        <v>; connectionUserName=anonymous; connectionPassword=anonymous; connectionProfileID=',(SELECT ID FROM ConnectionProfile WHERE Name LIKE 'USI DFR</v>
      </c>
      <c r="AI19" t="str">
        <f t="shared" si="16"/>
        <v>'),'; schedule=0 13 ***</v>
      </c>
      <c r="AJ19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19" t="str">
        <f t="shared" si="18"/>
        <v xml:space="preserve">		1,
		0,
		0,
		0,
		0,
		0,
		0,
		0,
		0,
		5000,
		0,
		0,
		1)
GO</v>
      </c>
    </row>
    <row r="20" spans="1:37" x14ac:dyDescent="0.25">
      <c r="A20">
        <v>410</v>
      </c>
      <c r="B20" t="s">
        <v>577</v>
      </c>
      <c r="C20" t="s">
        <v>294</v>
      </c>
      <c r="E20" s="3" t="s">
        <v>648</v>
      </c>
      <c r="F20" t="s">
        <v>629</v>
      </c>
      <c r="G20">
        <v>21</v>
      </c>
      <c r="H20" t="s">
        <v>814</v>
      </c>
      <c r="I20" s="2" t="s">
        <v>621</v>
      </c>
      <c r="J20" s="2" t="s">
        <v>621</v>
      </c>
      <c r="K20" s="2">
        <v>30000</v>
      </c>
      <c r="L20" s="2" t="s">
        <v>623</v>
      </c>
      <c r="M20" s="2" t="s">
        <v>630</v>
      </c>
      <c r="N20" s="2" t="s">
        <v>795</v>
      </c>
      <c r="O20" s="2" t="s">
        <v>618</v>
      </c>
      <c r="R20" t="str">
        <f t="shared" si="0"/>
        <v>10.27.175.105:21</v>
      </c>
      <c r="S20" t="str">
        <f t="shared" si="1"/>
        <v>BULL SLUICE 230</v>
      </c>
      <c r="T20" t="str">
        <f t="shared" si="2"/>
        <v>BULL SLUICE 230</v>
      </c>
      <c r="U20" t="str">
        <f t="shared" si="3"/>
        <v>BULL SLUICE 230</v>
      </c>
      <c r="V20" t="str">
        <f t="shared" si="4"/>
        <v>BULL SLUICE 230</v>
      </c>
      <c r="W20" t="str">
        <f t="shared" si="5"/>
        <v>BULL_SLUICE_230</v>
      </c>
      <c r="Y20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20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20" t="str">
        <f t="shared" si="8"/>
        <v>LoadOrder, Enabled)
	VALUES
		((SELECT ID FROM Node WHERE Name LIKE 'Default'),
		'BULL_SLUICE_230</v>
      </c>
      <c r="AB20" t="str">
        <f t="shared" si="9"/>
        <v>',
		'BULL SLUICE 230kV</v>
      </c>
      <c r="AC20" t="str">
        <f t="shared" si="10"/>
        <v>',
		'BULL SLUICE 230kV</v>
      </c>
      <c r="AD20" t="str">
        <f t="shared" si="11"/>
        <v>',
		0,
		(SELECT ID FROM Company WHERE Name LIKE 'Southern Company</v>
      </c>
      <c r="AE20" t="str">
        <f t="shared" si="12"/>
        <v>'),
		0,
		(SELECT ID FROM VendorDevice WHERE Name LIKE 'USI 2002</v>
      </c>
      <c r="AF20" t="str">
        <f t="shared" si="13"/>
        <v xml:space="preserve">'),
		(SELECT ID FROM Protocol WHERE Acronym LIKE 'Downloader'),
</v>
      </c>
      <c r="AG20" t="str">
        <f t="shared" si="14"/>
        <v xml:space="preserve">		(SELECT CONCAT('ftpType=0; connectionHostName=10.27.175.105:21</v>
      </c>
      <c r="AH20" t="str">
        <f t="shared" si="15"/>
        <v>; connectionUserName=anonymous; connectionPassword=anonymous; connectionProfileID=',(SELECT ID FROM ConnectionProfile WHERE Name LIKE 'USI DFR</v>
      </c>
      <c r="AI20" t="str">
        <f t="shared" si="16"/>
        <v>'),'; schedule=0 13 ***</v>
      </c>
      <c r="AJ20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20" t="str">
        <f t="shared" si="18"/>
        <v xml:space="preserve">		1,
		0,
		0,
		0,
		0,
		0,
		0,
		0,
		0,
		5000,
		0,
		0,
		1)
GO</v>
      </c>
    </row>
    <row r="21" spans="1:37" x14ac:dyDescent="0.25">
      <c r="A21">
        <v>416</v>
      </c>
      <c r="B21" t="s">
        <v>576</v>
      </c>
      <c r="C21" t="s">
        <v>300</v>
      </c>
      <c r="E21" s="3" t="s">
        <v>649</v>
      </c>
      <c r="F21" t="s">
        <v>629</v>
      </c>
      <c r="G21">
        <v>21</v>
      </c>
      <c r="H21" t="s">
        <v>815</v>
      </c>
      <c r="I21" s="2" t="s">
        <v>621</v>
      </c>
      <c r="J21" s="2" t="s">
        <v>621</v>
      </c>
      <c r="K21" s="2">
        <v>30000</v>
      </c>
      <c r="L21" s="2" t="s">
        <v>623</v>
      </c>
      <c r="M21" s="2" t="s">
        <v>630</v>
      </c>
      <c r="N21" s="2" t="s">
        <v>795</v>
      </c>
      <c r="O21" s="2" t="s">
        <v>618</v>
      </c>
      <c r="R21" t="str">
        <f t="shared" si="0"/>
        <v>10.27.175.106:21</v>
      </c>
      <c r="S21" t="str">
        <f t="shared" si="1"/>
        <v>BULL SLUICE 500</v>
      </c>
      <c r="T21" t="str">
        <f t="shared" si="2"/>
        <v>BULL SLUICE 500</v>
      </c>
      <c r="U21" t="str">
        <f t="shared" si="3"/>
        <v>BULL SLUICE 500</v>
      </c>
      <c r="V21" t="str">
        <f t="shared" si="4"/>
        <v>BULL SLUICE 500</v>
      </c>
      <c r="W21" t="str">
        <f t="shared" si="5"/>
        <v>BULL_SLUICE_500</v>
      </c>
      <c r="Y21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21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21" t="str">
        <f t="shared" si="8"/>
        <v>LoadOrder, Enabled)
	VALUES
		((SELECT ID FROM Node WHERE Name LIKE 'Default'),
		'BULL_SLUICE_500</v>
      </c>
      <c r="AB21" t="str">
        <f t="shared" si="9"/>
        <v>',
		'BULL SLUICE 500kV</v>
      </c>
      <c r="AC21" t="str">
        <f t="shared" si="10"/>
        <v>',
		'BULL SLUICE 500kV</v>
      </c>
      <c r="AD21" t="str">
        <f t="shared" si="11"/>
        <v>',
		0,
		(SELECT ID FROM Company WHERE Name LIKE 'Southern Company</v>
      </c>
      <c r="AE21" t="str">
        <f t="shared" si="12"/>
        <v>'),
		0,
		(SELECT ID FROM VendorDevice WHERE Name LIKE 'USI 2002</v>
      </c>
      <c r="AF21" t="str">
        <f t="shared" si="13"/>
        <v xml:space="preserve">'),
		(SELECT ID FROM Protocol WHERE Acronym LIKE 'Downloader'),
</v>
      </c>
      <c r="AG21" t="str">
        <f t="shared" si="14"/>
        <v xml:space="preserve">		(SELECT CONCAT('ftpType=0; connectionHostName=10.27.175.106:21</v>
      </c>
      <c r="AH21" t="str">
        <f t="shared" si="15"/>
        <v>; connectionUserName=anonymous; connectionPassword=anonymous; connectionProfileID=',(SELECT ID FROM ConnectionProfile WHERE Name LIKE 'USI DFR</v>
      </c>
      <c r="AI21" t="str">
        <f t="shared" si="16"/>
        <v>'),'; schedule=0 13 ***</v>
      </c>
      <c r="AJ21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21" t="str">
        <f t="shared" si="18"/>
        <v xml:space="preserve">		1,
		0,
		0,
		0,
		0,
		0,
		0,
		0,
		0,
		5000,
		0,
		0,
		1)
GO</v>
      </c>
    </row>
    <row r="22" spans="1:37" x14ac:dyDescent="0.25">
      <c r="A22">
        <v>221</v>
      </c>
      <c r="B22" t="s">
        <v>575</v>
      </c>
      <c r="C22" t="s">
        <v>124</v>
      </c>
      <c r="E22" s="3" t="s">
        <v>744</v>
      </c>
      <c r="F22" t="s">
        <v>629</v>
      </c>
      <c r="G22">
        <v>21</v>
      </c>
      <c r="H22" t="s">
        <v>816</v>
      </c>
      <c r="I22" s="2" t="s">
        <v>621</v>
      </c>
      <c r="J22" s="2" t="s">
        <v>621</v>
      </c>
      <c r="K22" s="2">
        <v>30000</v>
      </c>
      <c r="L22" s="2" t="s">
        <v>623</v>
      </c>
      <c r="M22" s="2" t="s">
        <v>630</v>
      </c>
      <c r="N22" s="2" t="s">
        <v>795</v>
      </c>
      <c r="O22" s="2" t="s">
        <v>618</v>
      </c>
      <c r="R22" t="str">
        <f t="shared" si="0"/>
        <v>10.27.170.10:21</v>
      </c>
      <c r="S22" t="str">
        <f t="shared" si="1"/>
        <v>Butler</v>
      </c>
      <c r="T22" t="str">
        <f t="shared" si="2"/>
        <v>Butler</v>
      </c>
      <c r="U22" t="str">
        <f t="shared" si="3"/>
        <v>Butler</v>
      </c>
      <c r="V22" t="str">
        <f t="shared" si="4"/>
        <v>BUTLER</v>
      </c>
      <c r="W22" t="str">
        <f t="shared" si="5"/>
        <v>BUTLER</v>
      </c>
      <c r="Y22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22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22" t="str">
        <f t="shared" si="8"/>
        <v>LoadOrder, Enabled)
	VALUES
		((SELECT ID FROM Node WHERE Name LIKE 'Default'),
		'BUTLER</v>
      </c>
      <c r="AB22" t="str">
        <f t="shared" si="9"/>
        <v>',
		'Butler 230/115 DME  GPC</v>
      </c>
      <c r="AC22" t="str">
        <f t="shared" si="10"/>
        <v>',
		'Butler 230/115 DME  GPC</v>
      </c>
      <c r="AD22" t="str">
        <f t="shared" si="11"/>
        <v>',
		0,
		(SELECT ID FROM Company WHERE Name LIKE 'Southern Company</v>
      </c>
      <c r="AE22" t="str">
        <f t="shared" si="12"/>
        <v>'),
		0,
		(SELECT ID FROM VendorDevice WHERE Name LIKE 'USI 2002</v>
      </c>
      <c r="AF22" t="str">
        <f t="shared" si="13"/>
        <v xml:space="preserve">'),
		(SELECT ID FROM Protocol WHERE Acronym LIKE 'Downloader'),
</v>
      </c>
      <c r="AG22" t="str">
        <f t="shared" si="14"/>
        <v xml:space="preserve">		(SELECT CONCAT('ftpType=0; connectionHostName=10.27.170.10:21</v>
      </c>
      <c r="AH22" t="str">
        <f t="shared" si="15"/>
        <v>; connectionUserName=anonymous; connectionPassword=anonymous; connectionProfileID=',(SELECT ID FROM ConnectionProfile WHERE Name LIKE 'USI DFR</v>
      </c>
      <c r="AI22" t="str">
        <f t="shared" si="16"/>
        <v>'),'; schedule=0 13 ***</v>
      </c>
      <c r="AJ22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22" t="str">
        <f t="shared" si="18"/>
        <v xml:space="preserve">		1,
		0,
		0,
		0,
		0,
		0,
		0,
		0,
		0,
		5000,
		0,
		0,
		1)
GO</v>
      </c>
    </row>
    <row r="23" spans="1:37" x14ac:dyDescent="0.25">
      <c r="A23">
        <v>365</v>
      </c>
      <c r="B23" t="s">
        <v>106</v>
      </c>
      <c r="C23" t="s">
        <v>106</v>
      </c>
      <c r="E23" s="3" t="s">
        <v>650</v>
      </c>
      <c r="F23" t="s">
        <v>629</v>
      </c>
      <c r="G23">
        <v>21</v>
      </c>
      <c r="H23" t="s">
        <v>817</v>
      </c>
      <c r="I23" s="2" t="s">
        <v>621</v>
      </c>
      <c r="J23" s="2" t="s">
        <v>621</v>
      </c>
      <c r="K23" s="2">
        <v>30000</v>
      </c>
      <c r="L23" s="2" t="s">
        <v>623</v>
      </c>
      <c r="M23" s="2" t="s">
        <v>630</v>
      </c>
      <c r="N23" s="2" t="s">
        <v>795</v>
      </c>
      <c r="O23" s="2" t="s">
        <v>618</v>
      </c>
      <c r="R23" t="str">
        <f t="shared" si="0"/>
        <v>10.27.167.154:21</v>
      </c>
      <c r="S23" t="str">
        <f t="shared" si="1"/>
        <v>Cartersville</v>
      </c>
      <c r="T23" t="str">
        <f t="shared" si="2"/>
        <v>Cartersville</v>
      </c>
      <c r="U23" t="str">
        <f t="shared" si="3"/>
        <v>Cartersville</v>
      </c>
      <c r="V23" t="str">
        <f t="shared" si="4"/>
        <v>CARTERSVILLE</v>
      </c>
      <c r="W23" t="str">
        <f t="shared" si="5"/>
        <v>CARTERSVILLE</v>
      </c>
      <c r="Y23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23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23" t="str">
        <f t="shared" si="8"/>
        <v>LoadOrder, Enabled)
	VALUES
		((SELECT ID FROM Node WHERE Name LIKE 'Default'),
		'CARTERSVILLE</v>
      </c>
      <c r="AB23" t="str">
        <f t="shared" si="9"/>
        <v>',
		'Cartersville</v>
      </c>
      <c r="AC23" t="str">
        <f t="shared" si="10"/>
        <v>',
		'Cartersville</v>
      </c>
      <c r="AD23" t="str">
        <f t="shared" si="11"/>
        <v>',
		0,
		(SELECT ID FROM Company WHERE Name LIKE 'Southern Company</v>
      </c>
      <c r="AE23" t="str">
        <f t="shared" si="12"/>
        <v>'),
		0,
		(SELECT ID FROM VendorDevice WHERE Name LIKE 'USI 2002</v>
      </c>
      <c r="AF23" t="str">
        <f t="shared" si="13"/>
        <v xml:space="preserve">'),
		(SELECT ID FROM Protocol WHERE Acronym LIKE 'Downloader'),
</v>
      </c>
      <c r="AG23" t="str">
        <f t="shared" si="14"/>
        <v xml:space="preserve">		(SELECT CONCAT('ftpType=0; connectionHostName=10.27.167.154:21</v>
      </c>
      <c r="AH23" t="str">
        <f t="shared" si="15"/>
        <v>; connectionUserName=anonymous; connectionPassword=anonymous; connectionProfileID=',(SELECT ID FROM ConnectionProfile WHERE Name LIKE 'USI DFR</v>
      </c>
      <c r="AI23" t="str">
        <f t="shared" si="16"/>
        <v>'),'; schedule=0 13 ***</v>
      </c>
      <c r="AJ23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23" t="str">
        <f t="shared" si="18"/>
        <v xml:space="preserve">		1,
		0,
		0,
		0,
		0,
		0,
		0,
		0,
		0,
		5000,
		0,
		0,
		1)
GO</v>
      </c>
    </row>
    <row r="24" spans="1:37" x14ac:dyDescent="0.25">
      <c r="A24">
        <v>420</v>
      </c>
      <c r="B24" t="s">
        <v>574</v>
      </c>
      <c r="C24" t="s">
        <v>296</v>
      </c>
      <c r="E24" s="3" t="s">
        <v>651</v>
      </c>
      <c r="F24" t="s">
        <v>629</v>
      </c>
      <c r="G24">
        <v>216</v>
      </c>
      <c r="H24" t="s">
        <v>818</v>
      </c>
      <c r="I24" s="2" t="s">
        <v>621</v>
      </c>
      <c r="J24" s="2" t="s">
        <v>621</v>
      </c>
      <c r="K24" s="2">
        <v>30000</v>
      </c>
      <c r="L24" s="2" t="s">
        <v>623</v>
      </c>
      <c r="M24" s="2" t="s">
        <v>630</v>
      </c>
      <c r="N24" s="2" t="s">
        <v>795</v>
      </c>
      <c r="O24" s="2" t="s">
        <v>618</v>
      </c>
      <c r="P24">
        <v>60000</v>
      </c>
      <c r="Q24">
        <v>60010</v>
      </c>
      <c r="R24" t="str">
        <f t="shared" si="0"/>
        <v>10.34.112.87:216</v>
      </c>
      <c r="S24" t="str">
        <f t="shared" si="1"/>
        <v>Claxton</v>
      </c>
      <c r="T24" t="str">
        <f t="shared" si="2"/>
        <v>Claxton</v>
      </c>
      <c r="U24" t="str">
        <f t="shared" si="3"/>
        <v>Claxton</v>
      </c>
      <c r="V24" t="str">
        <f t="shared" si="4"/>
        <v>CLAXTON</v>
      </c>
      <c r="W24" t="str">
        <f t="shared" si="5"/>
        <v>CLAXTON</v>
      </c>
      <c r="Y24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24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24" t="str">
        <f t="shared" si="8"/>
        <v>LoadOrder, Enabled)
	VALUES
		((SELECT ID FROM Node WHERE Name LIKE 'Default'),
		'CLAXTON</v>
      </c>
      <c r="AB24" t="str">
        <f t="shared" si="9"/>
        <v>',
		'Claxton DME</v>
      </c>
      <c r="AC24" t="str">
        <f t="shared" si="10"/>
        <v>',
		'Claxton DME</v>
      </c>
      <c r="AD24" t="str">
        <f t="shared" si="11"/>
        <v>',
		0,
		(SELECT ID FROM Company WHERE Name LIKE 'Southern Company</v>
      </c>
      <c r="AE24" t="str">
        <f t="shared" si="12"/>
        <v>'),
		0,
		(SELECT ID FROM VendorDevice WHERE Name LIKE 'USI 2002</v>
      </c>
      <c r="AF24" t="str">
        <f t="shared" si="13"/>
        <v xml:space="preserve">'),
		(SELECT ID FROM Protocol WHERE Acronym LIKE 'Downloader'),
</v>
      </c>
      <c r="AG24" t="str">
        <f t="shared" si="14"/>
        <v xml:space="preserve">		(SELECT CONCAT('ftpType=0; connectionHostName=10.34.112.87:216</v>
      </c>
      <c r="AH24" t="str">
        <f t="shared" si="15"/>
        <v>; connectionUserName=anonymous; connectionPassword=anonymous; connectionProfileID=',(SELECT ID FROM ConnectionProfile WHERE Name LIKE 'USI DFR</v>
      </c>
      <c r="AI24" t="str">
        <f t="shared" si="16"/>
        <v>'),'; schedule=0 13 ***</v>
      </c>
      <c r="AJ24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24" t="str">
        <f t="shared" si="18"/>
        <v xml:space="preserve">		1,
		0,
		0,
		0,
		0,
		0,
		0,
		0,
		0,
		5000,
		0,
		0,
		1)
GO</v>
      </c>
    </row>
    <row r="25" spans="1:37" x14ac:dyDescent="0.25">
      <c r="A25">
        <v>354</v>
      </c>
      <c r="B25" t="s">
        <v>573</v>
      </c>
      <c r="C25" t="s">
        <v>152</v>
      </c>
      <c r="E25" s="3" t="s">
        <v>652</v>
      </c>
      <c r="F25" t="s">
        <v>629</v>
      </c>
      <c r="G25">
        <v>216</v>
      </c>
      <c r="H25" t="s">
        <v>819</v>
      </c>
      <c r="I25" s="2" t="s">
        <v>621</v>
      </c>
      <c r="J25" s="2" t="s">
        <v>621</v>
      </c>
      <c r="K25" s="2">
        <v>30000</v>
      </c>
      <c r="L25" s="2" t="s">
        <v>623</v>
      </c>
      <c r="M25" s="2" t="s">
        <v>630</v>
      </c>
      <c r="N25" s="2" t="s">
        <v>795</v>
      </c>
      <c r="O25" s="2" t="s">
        <v>618</v>
      </c>
      <c r="P25">
        <v>60000</v>
      </c>
      <c r="Q25">
        <v>60010</v>
      </c>
      <c r="R25" t="str">
        <f t="shared" si="0"/>
        <v>10.34.76.246:216</v>
      </c>
      <c r="S25" t="str">
        <f t="shared" si="1"/>
        <v>Clermont Junction</v>
      </c>
      <c r="T25" t="str">
        <f t="shared" si="2"/>
        <v>Clermont Junction</v>
      </c>
      <c r="U25" t="str">
        <f t="shared" si="3"/>
        <v>Clermont Junction</v>
      </c>
      <c r="V25" t="str">
        <f t="shared" si="4"/>
        <v>CLERMONT JUNCTION</v>
      </c>
      <c r="W25" t="str">
        <f t="shared" si="5"/>
        <v>CLERMONT_JUNCTION</v>
      </c>
      <c r="Y25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25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25" t="str">
        <f t="shared" si="8"/>
        <v>LoadOrder, Enabled)
	VALUES
		((SELECT ID FROM Node WHERE Name LIKE 'Default'),
		'CLERMONT_JUNCTION</v>
      </c>
      <c r="AB25" t="str">
        <f t="shared" si="9"/>
        <v>',
		'Clermont Junction GPC DME</v>
      </c>
      <c r="AC25" t="str">
        <f t="shared" si="10"/>
        <v>',
		'Clermont Junction GPC DME</v>
      </c>
      <c r="AD25" t="str">
        <f t="shared" si="11"/>
        <v>',
		0,
		(SELECT ID FROM Company WHERE Name LIKE 'Southern Company</v>
      </c>
      <c r="AE25" t="str">
        <f t="shared" si="12"/>
        <v>'),
		0,
		(SELECT ID FROM VendorDevice WHERE Name LIKE 'USI 2002</v>
      </c>
      <c r="AF25" t="str">
        <f t="shared" si="13"/>
        <v xml:space="preserve">'),
		(SELECT ID FROM Protocol WHERE Acronym LIKE 'Downloader'),
</v>
      </c>
      <c r="AG25" t="str">
        <f t="shared" si="14"/>
        <v xml:space="preserve">		(SELECT CONCAT('ftpType=0; connectionHostName=10.34.76.246:216</v>
      </c>
      <c r="AH25" t="str">
        <f t="shared" si="15"/>
        <v>; connectionUserName=anonymous; connectionPassword=anonymous; connectionProfileID=',(SELECT ID FROM ConnectionProfile WHERE Name LIKE 'USI DFR</v>
      </c>
      <c r="AI25" t="str">
        <f t="shared" si="16"/>
        <v>'),'; schedule=0 13 ***</v>
      </c>
      <c r="AJ25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25" t="str">
        <f t="shared" si="18"/>
        <v xml:space="preserve">		1,
		0,
		0,
		0,
		0,
		0,
		0,
		0,
		0,
		5000,
		0,
		0,
		1)
GO</v>
      </c>
    </row>
    <row r="26" spans="1:37" x14ac:dyDescent="0.25">
      <c r="A26">
        <v>399</v>
      </c>
      <c r="B26" t="s">
        <v>572</v>
      </c>
      <c r="C26" t="s">
        <v>35</v>
      </c>
      <c r="E26" s="3" t="s">
        <v>653</v>
      </c>
      <c r="F26" t="s">
        <v>629</v>
      </c>
      <c r="G26">
        <v>216</v>
      </c>
      <c r="H26" t="s">
        <v>820</v>
      </c>
      <c r="I26" s="2" t="s">
        <v>621</v>
      </c>
      <c r="J26" s="2" t="s">
        <v>621</v>
      </c>
      <c r="K26" s="2">
        <v>30000</v>
      </c>
      <c r="L26" s="2" t="s">
        <v>623</v>
      </c>
      <c r="M26" s="2" t="s">
        <v>630</v>
      </c>
      <c r="N26" s="2" t="s">
        <v>795</v>
      </c>
      <c r="O26" s="2" t="s">
        <v>618</v>
      </c>
      <c r="P26">
        <v>60000</v>
      </c>
      <c r="Q26">
        <v>60010</v>
      </c>
      <c r="R26" t="str">
        <f t="shared" si="0"/>
        <v>10.34.102.34:216</v>
      </c>
      <c r="S26" t="str">
        <f t="shared" si="1"/>
        <v>Colerain</v>
      </c>
      <c r="T26" t="str">
        <f t="shared" si="2"/>
        <v>Colerain</v>
      </c>
      <c r="U26" t="str">
        <f t="shared" si="3"/>
        <v>Colerain</v>
      </c>
      <c r="V26" t="str">
        <f t="shared" si="4"/>
        <v>COLERAIN</v>
      </c>
      <c r="W26" t="str">
        <f t="shared" si="5"/>
        <v>COLERAIN</v>
      </c>
      <c r="Y26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26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26" t="str">
        <f t="shared" si="8"/>
        <v>LoadOrder, Enabled)
	VALUES
		((SELECT ID FROM Node WHERE Name LIKE 'Default'),
		'COLERAIN</v>
      </c>
      <c r="AB26" t="str">
        <f t="shared" si="9"/>
        <v>',
		'Colerain 230/115 DF/SE  GPC</v>
      </c>
      <c r="AC26" t="str">
        <f t="shared" si="10"/>
        <v>',
		'Colerain 230/115 DF/SE  GPC</v>
      </c>
      <c r="AD26" t="str">
        <f t="shared" si="11"/>
        <v>',
		0,
		(SELECT ID FROM Company WHERE Name LIKE 'Southern Company</v>
      </c>
      <c r="AE26" t="str">
        <f t="shared" si="12"/>
        <v>'),
		0,
		(SELECT ID FROM VendorDevice WHERE Name LIKE 'USI 2002</v>
      </c>
      <c r="AF26" t="str">
        <f t="shared" si="13"/>
        <v xml:space="preserve">'),
		(SELECT ID FROM Protocol WHERE Acronym LIKE 'Downloader'),
</v>
      </c>
      <c r="AG26" t="str">
        <f t="shared" si="14"/>
        <v xml:space="preserve">		(SELECT CONCAT('ftpType=0; connectionHostName=10.34.102.34:216</v>
      </c>
      <c r="AH26" t="str">
        <f t="shared" si="15"/>
        <v>; connectionUserName=anonymous; connectionPassword=anonymous; connectionProfileID=',(SELECT ID FROM ConnectionProfile WHERE Name LIKE 'USI DFR</v>
      </c>
      <c r="AI26" t="str">
        <f t="shared" si="16"/>
        <v>'),'; schedule=0 13 ***</v>
      </c>
      <c r="AJ26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26" t="str">
        <f t="shared" si="18"/>
        <v xml:space="preserve">		1,
		0,
		0,
		0,
		0,
		0,
		0,
		0,
		0,
		5000,
		0,
		0,
		1)
GO</v>
      </c>
    </row>
    <row r="27" spans="1:37" x14ac:dyDescent="0.25">
      <c r="A27">
        <v>350</v>
      </c>
      <c r="B27" t="s">
        <v>571</v>
      </c>
      <c r="C27" t="s">
        <v>168</v>
      </c>
      <c r="E27" s="3" t="s">
        <v>654</v>
      </c>
      <c r="F27" t="s">
        <v>629</v>
      </c>
      <c r="G27">
        <v>21</v>
      </c>
      <c r="H27" t="s">
        <v>821</v>
      </c>
      <c r="I27" s="2" t="s">
        <v>621</v>
      </c>
      <c r="J27" s="2" t="s">
        <v>621</v>
      </c>
      <c r="K27" s="2">
        <v>30000</v>
      </c>
      <c r="L27" s="2" t="s">
        <v>623</v>
      </c>
      <c r="M27" s="2" t="s">
        <v>630</v>
      </c>
      <c r="N27" s="2" t="s">
        <v>795</v>
      </c>
      <c r="O27" s="2" t="s">
        <v>618</v>
      </c>
      <c r="R27" t="str">
        <f t="shared" si="0"/>
        <v>10.27.171.10:21</v>
      </c>
      <c r="S27" t="str">
        <f t="shared" si="1"/>
        <v>Commerce Primary</v>
      </c>
      <c r="T27" t="str">
        <f t="shared" si="2"/>
        <v>Commerce Primary</v>
      </c>
      <c r="U27" t="str">
        <f t="shared" si="3"/>
        <v>Commerce Primary</v>
      </c>
      <c r="V27" t="str">
        <f t="shared" si="4"/>
        <v>COMMERCE PRIMARY</v>
      </c>
      <c r="W27" t="str">
        <f t="shared" si="5"/>
        <v>COMMERCE_PRIMARY</v>
      </c>
      <c r="Y27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27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27" t="str">
        <f t="shared" si="8"/>
        <v>LoadOrder, Enabled)
	VALUES
		((SELECT ID FROM Node WHERE Name LIKE 'Default'),
		'COMMERCE_PRIMARY</v>
      </c>
      <c r="AB27" t="str">
        <f t="shared" si="9"/>
        <v>',
		'Commerce Primary DME GPC</v>
      </c>
      <c r="AC27" t="str">
        <f t="shared" si="10"/>
        <v>',
		'Commerce Primary DME GPC</v>
      </c>
      <c r="AD27" t="str">
        <f t="shared" si="11"/>
        <v>',
		0,
		(SELECT ID FROM Company WHERE Name LIKE 'Southern Company</v>
      </c>
      <c r="AE27" t="str">
        <f t="shared" si="12"/>
        <v>'),
		0,
		(SELECT ID FROM VendorDevice WHERE Name LIKE 'USI 2002</v>
      </c>
      <c r="AF27" t="str">
        <f t="shared" si="13"/>
        <v xml:space="preserve">'),
		(SELECT ID FROM Protocol WHERE Acronym LIKE 'Downloader'),
</v>
      </c>
      <c r="AG27" t="str">
        <f t="shared" si="14"/>
        <v xml:space="preserve">		(SELECT CONCAT('ftpType=0; connectionHostName=10.27.171.10:21</v>
      </c>
      <c r="AH27" t="str">
        <f t="shared" si="15"/>
        <v>; connectionUserName=anonymous; connectionPassword=anonymous; connectionProfileID=',(SELECT ID FROM ConnectionProfile WHERE Name LIKE 'USI DFR</v>
      </c>
      <c r="AI27" t="str">
        <f t="shared" si="16"/>
        <v>'),'; schedule=0 13 ***</v>
      </c>
      <c r="AJ27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27" t="str">
        <f t="shared" si="18"/>
        <v xml:space="preserve">		1,
		0,
		0,
		0,
		0,
		0,
		0,
		0,
		0,
		5000,
		0,
		0,
		1)
GO</v>
      </c>
    </row>
    <row r="28" spans="1:37" x14ac:dyDescent="0.25">
      <c r="A28">
        <v>276</v>
      </c>
      <c r="B28" t="s">
        <v>570</v>
      </c>
      <c r="C28" t="s">
        <v>37</v>
      </c>
      <c r="E28" s="3" t="s">
        <v>655</v>
      </c>
      <c r="F28" t="s">
        <v>629</v>
      </c>
      <c r="G28">
        <v>21</v>
      </c>
      <c r="H28" t="s">
        <v>822</v>
      </c>
      <c r="I28" s="2" t="s">
        <v>621</v>
      </c>
      <c r="J28" s="2" t="s">
        <v>621</v>
      </c>
      <c r="K28" s="2">
        <v>30000</v>
      </c>
      <c r="L28" s="2" t="s">
        <v>623</v>
      </c>
      <c r="M28" s="2" t="s">
        <v>630</v>
      </c>
      <c r="N28" s="2" t="s">
        <v>795</v>
      </c>
      <c r="O28" s="2" t="s">
        <v>618</v>
      </c>
      <c r="R28" t="str">
        <f t="shared" si="0"/>
        <v>10.27.168.42:21</v>
      </c>
      <c r="S28" t="str">
        <f t="shared" si="1"/>
        <v>Conyers</v>
      </c>
      <c r="T28" t="str">
        <f t="shared" si="2"/>
        <v>Conyers</v>
      </c>
      <c r="U28" t="str">
        <f t="shared" si="3"/>
        <v>Conyers</v>
      </c>
      <c r="V28" t="str">
        <f t="shared" si="4"/>
        <v>CONYERS</v>
      </c>
      <c r="W28" t="str">
        <f t="shared" si="5"/>
        <v>CONYERS</v>
      </c>
      <c r="Y28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28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28" t="str">
        <f t="shared" si="8"/>
        <v>LoadOrder, Enabled)
	VALUES
		((SELECT ID FROM Node WHERE Name LIKE 'Default'),
		'CONYERS</v>
      </c>
      <c r="AB28" t="str">
        <f t="shared" si="9"/>
        <v>',
		'Conyers 230/115 DF/SE  GPC</v>
      </c>
      <c r="AC28" t="str">
        <f t="shared" si="10"/>
        <v>',
		'Conyers 230/115 DF/SE  GPC</v>
      </c>
      <c r="AD28" t="str">
        <f t="shared" si="11"/>
        <v>',
		0,
		(SELECT ID FROM Company WHERE Name LIKE 'Southern Company</v>
      </c>
      <c r="AE28" t="str">
        <f t="shared" si="12"/>
        <v>'),
		0,
		(SELECT ID FROM VendorDevice WHERE Name LIKE 'USI 2002</v>
      </c>
      <c r="AF28" t="str">
        <f t="shared" si="13"/>
        <v xml:space="preserve">'),
		(SELECT ID FROM Protocol WHERE Acronym LIKE 'Downloader'),
</v>
      </c>
      <c r="AG28" t="str">
        <f t="shared" si="14"/>
        <v xml:space="preserve">		(SELECT CONCAT('ftpType=0; connectionHostName=10.27.168.42:21</v>
      </c>
      <c r="AH28" t="str">
        <f t="shared" si="15"/>
        <v>; connectionUserName=anonymous; connectionPassword=anonymous; connectionProfileID=',(SELECT ID FROM ConnectionProfile WHERE Name LIKE 'USI DFR</v>
      </c>
      <c r="AI28" t="str">
        <f t="shared" si="16"/>
        <v>'),'; schedule=0 13 ***</v>
      </c>
      <c r="AJ28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28" t="str">
        <f t="shared" si="18"/>
        <v xml:space="preserve">		1,
		0,
		0,
		0,
		0,
		0,
		0,
		0,
		0,
		5000,
		0,
		0,
		1)
GO</v>
      </c>
    </row>
    <row r="29" spans="1:37" x14ac:dyDescent="0.25">
      <c r="A29">
        <v>286</v>
      </c>
      <c r="B29" t="s">
        <v>569</v>
      </c>
      <c r="C29" t="s">
        <v>121</v>
      </c>
      <c r="E29" s="3" t="s">
        <v>656</v>
      </c>
      <c r="F29" t="s">
        <v>629</v>
      </c>
      <c r="G29">
        <v>216</v>
      </c>
      <c r="H29" t="s">
        <v>823</v>
      </c>
      <c r="I29" s="2" t="s">
        <v>621</v>
      </c>
      <c r="J29" s="2" t="s">
        <v>621</v>
      </c>
      <c r="K29" s="2">
        <v>30000</v>
      </c>
      <c r="L29" s="2" t="s">
        <v>623</v>
      </c>
      <c r="M29" s="2" t="s">
        <v>630</v>
      </c>
      <c r="N29" s="2" t="s">
        <v>795</v>
      </c>
      <c r="O29" s="2" t="s">
        <v>618</v>
      </c>
      <c r="P29">
        <v>60000</v>
      </c>
      <c r="Q29">
        <v>60010</v>
      </c>
      <c r="R29" t="str">
        <f t="shared" si="0"/>
        <v>10.34.105.217:216</v>
      </c>
      <c r="S29" t="str">
        <f t="shared" si="1"/>
        <v>Cornish Mtn</v>
      </c>
      <c r="T29" t="str">
        <f t="shared" si="2"/>
        <v>Cornish Mtn</v>
      </c>
      <c r="U29" t="str">
        <f t="shared" si="3"/>
        <v>Cornish Mtn</v>
      </c>
      <c r="V29" t="str">
        <f t="shared" si="4"/>
        <v>CORNISH MTN</v>
      </c>
      <c r="W29" t="str">
        <f t="shared" si="5"/>
        <v>CORNISH_MTN</v>
      </c>
      <c r="Y29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29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29" t="str">
        <f t="shared" si="8"/>
        <v>LoadOrder, Enabled)
	VALUES
		((SELECT ID FROM Node WHERE Name LIKE 'Default'),
		'CORNISH_MTN</v>
      </c>
      <c r="AB29" t="str">
        <f t="shared" si="9"/>
        <v>',
		'Cornish Mtn 230/115 DF/SE  GPC</v>
      </c>
      <c r="AC29" t="str">
        <f t="shared" si="10"/>
        <v>',
		'Cornish Mtn 230/115 DF/SE  GPC</v>
      </c>
      <c r="AD29" t="str">
        <f t="shared" si="11"/>
        <v>',
		0,
		(SELECT ID FROM Company WHERE Name LIKE 'Southern Company</v>
      </c>
      <c r="AE29" t="str">
        <f t="shared" si="12"/>
        <v>'),
		0,
		(SELECT ID FROM VendorDevice WHERE Name LIKE 'USI 2002</v>
      </c>
      <c r="AF29" t="str">
        <f t="shared" si="13"/>
        <v xml:space="preserve">'),
		(SELECT ID FROM Protocol WHERE Acronym LIKE 'Downloader'),
</v>
      </c>
      <c r="AG29" t="str">
        <f t="shared" si="14"/>
        <v xml:space="preserve">		(SELECT CONCAT('ftpType=0; connectionHostName=10.34.105.217:216</v>
      </c>
      <c r="AH29" t="str">
        <f t="shared" si="15"/>
        <v>; connectionUserName=anonymous; connectionPassword=anonymous; connectionProfileID=',(SELECT ID FROM ConnectionProfile WHERE Name LIKE 'USI DFR</v>
      </c>
      <c r="AI29" t="str">
        <f t="shared" si="16"/>
        <v>'),'; schedule=0 13 ***</v>
      </c>
      <c r="AJ29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29" t="str">
        <f t="shared" si="18"/>
        <v xml:space="preserve">		1,
		0,
		0,
		0,
		0,
		0,
		0,
		0,
		0,
		5000,
		0,
		0,
		1)
GO</v>
      </c>
    </row>
    <row r="30" spans="1:37" x14ac:dyDescent="0.25">
      <c r="A30">
        <v>1002</v>
      </c>
      <c r="B30" t="s">
        <v>2</v>
      </c>
      <c r="C30" t="s">
        <v>2</v>
      </c>
      <c r="E30" s="3" t="s">
        <v>658</v>
      </c>
      <c r="F30" t="s">
        <v>629</v>
      </c>
      <c r="G30">
        <v>216</v>
      </c>
      <c r="H30" t="s">
        <v>824</v>
      </c>
      <c r="I30" s="2" t="s">
        <v>621</v>
      </c>
      <c r="J30" s="2" t="s">
        <v>621</v>
      </c>
      <c r="K30" s="2">
        <v>30000</v>
      </c>
      <c r="L30" s="2" t="s">
        <v>624</v>
      </c>
      <c r="M30" s="2" t="s">
        <v>630</v>
      </c>
      <c r="N30" s="2" t="s">
        <v>795</v>
      </c>
      <c r="O30" s="2" t="s">
        <v>619</v>
      </c>
      <c r="P30">
        <v>60000</v>
      </c>
      <c r="Q30">
        <v>60010</v>
      </c>
      <c r="R30" t="str">
        <f t="shared" si="0"/>
        <v>10.34.102.14:216</v>
      </c>
      <c r="S30" t="str">
        <f t="shared" si="1"/>
        <v>Cotton Primary</v>
      </c>
      <c r="T30" t="str">
        <f t="shared" si="2"/>
        <v>Cotton Primary</v>
      </c>
      <c r="U30" t="str">
        <f t="shared" si="3"/>
        <v>Cotton Primary</v>
      </c>
      <c r="V30" t="str">
        <f t="shared" si="4"/>
        <v>COTTON PRIMARY</v>
      </c>
      <c r="W30" t="str">
        <f t="shared" si="5"/>
        <v>COTTON_PRIMARY</v>
      </c>
      <c r="Y30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30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30" t="str">
        <f t="shared" si="8"/>
        <v>LoadOrder, Enabled)
	VALUES
		((SELECT ID FROM Node WHERE Name LIKE 'Default'),
		'COTTON_PRIMARY</v>
      </c>
      <c r="AB30" t="str">
        <f t="shared" si="9"/>
        <v>',
		'Cotton Primary</v>
      </c>
      <c r="AC30" t="str">
        <f t="shared" si="10"/>
        <v>',
		'Cotton Primary</v>
      </c>
      <c r="AD30" t="str">
        <f t="shared" si="11"/>
        <v>',
		0,
		(SELECT ID FROM Company WHERE Name LIKE 'Southern Company</v>
      </c>
      <c r="AE30" t="str">
        <f t="shared" si="12"/>
        <v>'),
		0,
		(SELECT ID FROM VendorDevice WHERE Name LIKE 'APP-601</v>
      </c>
      <c r="AF30" t="str">
        <f t="shared" si="13"/>
        <v xml:space="preserve">'),
		(SELECT ID FROM Protocol WHERE Acronym LIKE 'Downloader'),
</v>
      </c>
      <c r="AG30" t="str">
        <f t="shared" si="14"/>
        <v xml:space="preserve">		(SELECT CONCAT('ftpType=0; connectionHostName=10.34.102.14:216</v>
      </c>
      <c r="AH30" t="str">
        <f t="shared" si="15"/>
        <v>; connectionUserName=anonymous; connectionPassword=anonymous; connectionProfileID=',(SELECT ID FROM ConnectionProfile WHERE Name LIKE 'App DFR</v>
      </c>
      <c r="AI30" t="str">
        <f t="shared" si="16"/>
        <v>'),'; schedule=0 13 ***</v>
      </c>
      <c r="AJ30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30" t="str">
        <f t="shared" si="18"/>
        <v xml:space="preserve">		1,
		0,
		0,
		0,
		0,
		0,
		0,
		0,
		0,
		5000,
		0,
		0,
		1)
GO</v>
      </c>
    </row>
    <row r="31" spans="1:37" x14ac:dyDescent="0.25">
      <c r="A31">
        <v>313</v>
      </c>
      <c r="B31" t="s">
        <v>568</v>
      </c>
      <c r="C31" t="s">
        <v>154</v>
      </c>
      <c r="E31" s="3" t="s">
        <v>657</v>
      </c>
      <c r="F31" t="s">
        <v>629</v>
      </c>
      <c r="G31">
        <v>216</v>
      </c>
      <c r="H31" t="s">
        <v>825</v>
      </c>
      <c r="I31" s="2" t="s">
        <v>621</v>
      </c>
      <c r="J31" s="2" t="s">
        <v>621</v>
      </c>
      <c r="K31" s="2">
        <v>30000</v>
      </c>
      <c r="L31" s="2" t="s">
        <v>623</v>
      </c>
      <c r="M31" s="2" t="s">
        <v>630</v>
      </c>
      <c r="N31" s="2" t="s">
        <v>795</v>
      </c>
      <c r="O31" s="2" t="s">
        <v>618</v>
      </c>
      <c r="P31">
        <v>60000</v>
      </c>
      <c r="Q31">
        <v>60010</v>
      </c>
      <c r="R31" t="str">
        <f t="shared" si="0"/>
        <v>10.34.106.15:216</v>
      </c>
      <c r="S31" t="str">
        <f t="shared" si="1"/>
        <v>Cumming</v>
      </c>
      <c r="T31" t="str">
        <f t="shared" si="2"/>
        <v>Cumming</v>
      </c>
      <c r="U31" t="str">
        <f t="shared" si="3"/>
        <v>Cumming</v>
      </c>
      <c r="V31" t="str">
        <f t="shared" si="4"/>
        <v>CUMMING</v>
      </c>
      <c r="W31" t="str">
        <f t="shared" si="5"/>
        <v>CUMMING</v>
      </c>
      <c r="Y31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31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31" t="str">
        <f t="shared" si="8"/>
        <v>LoadOrder, Enabled)
	VALUES
		((SELECT ID FROM Node WHERE Name LIKE 'Default'),
		'CUMMING</v>
      </c>
      <c r="AB31" t="str">
        <f t="shared" si="9"/>
        <v>',
		'Cumming 230/115 DF/SE  GPC</v>
      </c>
      <c r="AC31" t="str">
        <f t="shared" si="10"/>
        <v>',
		'Cumming 230/115 DF/SE  GPC</v>
      </c>
      <c r="AD31" t="str">
        <f t="shared" si="11"/>
        <v>',
		0,
		(SELECT ID FROM Company WHERE Name LIKE 'Southern Company</v>
      </c>
      <c r="AE31" t="str">
        <f t="shared" si="12"/>
        <v>'),
		0,
		(SELECT ID FROM VendorDevice WHERE Name LIKE 'USI 2002</v>
      </c>
      <c r="AF31" t="str">
        <f t="shared" si="13"/>
        <v xml:space="preserve">'),
		(SELECT ID FROM Protocol WHERE Acronym LIKE 'Downloader'),
</v>
      </c>
      <c r="AG31" t="str">
        <f t="shared" si="14"/>
        <v xml:space="preserve">		(SELECT CONCAT('ftpType=0; connectionHostName=10.34.106.15:216</v>
      </c>
      <c r="AH31" t="str">
        <f t="shared" si="15"/>
        <v>; connectionUserName=anonymous; connectionPassword=anonymous; connectionProfileID=',(SELECT ID FROM ConnectionProfile WHERE Name LIKE 'USI DFR</v>
      </c>
      <c r="AI31" t="str">
        <f t="shared" si="16"/>
        <v>'),'; schedule=0 13 ***</v>
      </c>
      <c r="AJ31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31" t="str">
        <f t="shared" si="18"/>
        <v xml:space="preserve">		1,
		0,
		0,
		0,
		0,
		0,
		0,
		0,
		0,
		5000,
		0,
		0,
		1)
GO</v>
      </c>
    </row>
    <row r="32" spans="1:37" x14ac:dyDescent="0.25">
      <c r="A32">
        <v>1018</v>
      </c>
      <c r="B32" t="s">
        <v>607</v>
      </c>
      <c r="C32" t="s">
        <v>15</v>
      </c>
      <c r="E32" s="3" t="s">
        <v>659</v>
      </c>
      <c r="F32" t="s">
        <v>629</v>
      </c>
      <c r="G32">
        <v>216</v>
      </c>
      <c r="H32" t="s">
        <v>826</v>
      </c>
      <c r="I32" s="2" t="s">
        <v>621</v>
      </c>
      <c r="J32" s="2" t="s">
        <v>621</v>
      </c>
      <c r="K32" s="2">
        <v>30000</v>
      </c>
      <c r="L32" s="2" t="s">
        <v>624</v>
      </c>
      <c r="M32" s="2" t="s">
        <v>630</v>
      </c>
      <c r="N32" s="2" t="s">
        <v>795</v>
      </c>
      <c r="O32" s="2" t="s">
        <v>619</v>
      </c>
      <c r="P32">
        <v>60000</v>
      </c>
      <c r="Q32">
        <v>60010</v>
      </c>
      <c r="R32" t="str">
        <f t="shared" si="0"/>
        <v>10.34.108.135:216</v>
      </c>
      <c r="S32" t="str">
        <f t="shared" si="1"/>
        <v>Daisy</v>
      </c>
      <c r="T32" t="str">
        <f t="shared" si="2"/>
        <v>Daisy</v>
      </c>
      <c r="U32" t="str">
        <f t="shared" si="3"/>
        <v>Daisy</v>
      </c>
      <c r="V32" t="str">
        <f t="shared" si="4"/>
        <v>DAISY</v>
      </c>
      <c r="W32" t="str">
        <f t="shared" si="5"/>
        <v>DAISY</v>
      </c>
      <c r="Y32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32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32" t="str">
        <f t="shared" si="8"/>
        <v>LoadOrder, Enabled)
	VALUES
		((SELECT ID FROM Node WHERE Name LIKE 'Default'),
		'DAISY</v>
      </c>
      <c r="AB32" t="str">
        <f t="shared" si="9"/>
        <v>',
		'Daisy DME</v>
      </c>
      <c r="AC32" t="str">
        <f t="shared" si="10"/>
        <v>',
		'Daisy DME</v>
      </c>
      <c r="AD32" t="str">
        <f t="shared" si="11"/>
        <v>',
		0,
		(SELECT ID FROM Company WHERE Name LIKE 'Southern Company</v>
      </c>
      <c r="AE32" t="str">
        <f t="shared" si="12"/>
        <v>'),
		0,
		(SELECT ID FROM VendorDevice WHERE Name LIKE 'APP-601</v>
      </c>
      <c r="AF32" t="str">
        <f t="shared" si="13"/>
        <v xml:space="preserve">'),
		(SELECT ID FROM Protocol WHERE Acronym LIKE 'Downloader'),
</v>
      </c>
      <c r="AG32" t="str">
        <f t="shared" si="14"/>
        <v xml:space="preserve">		(SELECT CONCAT('ftpType=0; connectionHostName=10.34.108.135:216</v>
      </c>
      <c r="AH32" t="str">
        <f t="shared" si="15"/>
        <v>; connectionUserName=anonymous; connectionPassword=anonymous; connectionProfileID=',(SELECT ID FROM ConnectionProfile WHERE Name LIKE 'App DFR</v>
      </c>
      <c r="AI32" t="str">
        <f t="shared" si="16"/>
        <v>'),'; schedule=0 13 ***</v>
      </c>
      <c r="AJ32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32" t="str">
        <f t="shared" si="18"/>
        <v xml:space="preserve">		1,
		0,
		0,
		0,
		0,
		0,
		0,
		0,
		0,
		5000,
		0,
		0,
		1)
GO</v>
      </c>
    </row>
    <row r="33" spans="1:37" x14ac:dyDescent="0.25">
      <c r="A33">
        <v>340</v>
      </c>
      <c r="B33" t="s">
        <v>567</v>
      </c>
      <c r="C33" t="s">
        <v>40</v>
      </c>
      <c r="E33" s="3" t="s">
        <v>660</v>
      </c>
      <c r="F33" t="s">
        <v>629</v>
      </c>
      <c r="G33">
        <v>216</v>
      </c>
      <c r="H33" t="s">
        <v>827</v>
      </c>
      <c r="I33" s="2" t="s">
        <v>621</v>
      </c>
      <c r="J33" s="2" t="s">
        <v>621</v>
      </c>
      <c r="K33" s="2">
        <v>30000</v>
      </c>
      <c r="L33" s="2" t="s">
        <v>623</v>
      </c>
      <c r="M33" s="2" t="s">
        <v>630</v>
      </c>
      <c r="N33" s="2" t="s">
        <v>795</v>
      </c>
      <c r="O33" s="2" t="s">
        <v>618</v>
      </c>
      <c r="P33">
        <v>60000</v>
      </c>
      <c r="Q33">
        <v>60010</v>
      </c>
      <c r="R33" t="str">
        <f t="shared" si="0"/>
        <v>10.34.79.156:216</v>
      </c>
      <c r="S33" t="str">
        <f t="shared" si="1"/>
        <v>Dalton</v>
      </c>
      <c r="T33" t="str">
        <f t="shared" si="2"/>
        <v>Dalton</v>
      </c>
      <c r="U33" t="str">
        <f t="shared" si="3"/>
        <v>Dalton</v>
      </c>
      <c r="V33" t="str">
        <f t="shared" si="4"/>
        <v>DALTON</v>
      </c>
      <c r="W33" t="str">
        <f t="shared" si="5"/>
        <v>DALTON</v>
      </c>
      <c r="Y33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33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33" t="str">
        <f t="shared" si="8"/>
        <v>LoadOrder, Enabled)
	VALUES
		((SELECT ID FROM Node WHERE Name LIKE 'Default'),
		'DALTON</v>
      </c>
      <c r="AB33" t="str">
        <f t="shared" si="9"/>
        <v>',
		'Dalton DS</v>
      </c>
      <c r="AC33" t="str">
        <f t="shared" si="10"/>
        <v>',
		'Dalton DS</v>
      </c>
      <c r="AD33" t="str">
        <f t="shared" si="11"/>
        <v>',
		0,
		(SELECT ID FROM Company WHERE Name LIKE 'Southern Company</v>
      </c>
      <c r="AE33" t="str">
        <f t="shared" si="12"/>
        <v>'),
		0,
		(SELECT ID FROM VendorDevice WHERE Name LIKE 'USI 2002</v>
      </c>
      <c r="AF33" t="str">
        <f t="shared" si="13"/>
        <v xml:space="preserve">'),
		(SELECT ID FROM Protocol WHERE Acronym LIKE 'Downloader'),
</v>
      </c>
      <c r="AG33" t="str">
        <f t="shared" si="14"/>
        <v xml:space="preserve">		(SELECT CONCAT('ftpType=0; connectionHostName=10.34.79.156:216</v>
      </c>
      <c r="AH33" t="str">
        <f t="shared" si="15"/>
        <v>; connectionUserName=anonymous; connectionPassword=anonymous; connectionProfileID=',(SELECT ID FROM ConnectionProfile WHERE Name LIKE 'USI DFR</v>
      </c>
      <c r="AI33" t="str">
        <f t="shared" si="16"/>
        <v>'),'; schedule=0 13 ***</v>
      </c>
      <c r="AJ33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33" t="str">
        <f t="shared" si="18"/>
        <v xml:space="preserve">		1,
		0,
		0,
		0,
		0,
		0,
		0,
		0,
		0,
		5000,
		0,
		0,
		1)
GO</v>
      </c>
    </row>
    <row r="34" spans="1:37" x14ac:dyDescent="0.25">
      <c r="A34">
        <v>300</v>
      </c>
      <c r="B34" t="s">
        <v>566</v>
      </c>
      <c r="C34" t="s">
        <v>42</v>
      </c>
      <c r="E34" s="3" t="s">
        <v>661</v>
      </c>
      <c r="F34" t="s">
        <v>629</v>
      </c>
      <c r="G34">
        <v>21</v>
      </c>
      <c r="H34" t="s">
        <v>828</v>
      </c>
      <c r="I34" s="2" t="s">
        <v>621</v>
      </c>
      <c r="J34" s="2" t="s">
        <v>621</v>
      </c>
      <c r="K34" s="2">
        <v>30000</v>
      </c>
      <c r="L34" s="2" t="s">
        <v>623</v>
      </c>
      <c r="M34" s="2" t="s">
        <v>630</v>
      </c>
      <c r="N34" s="2" t="s">
        <v>795</v>
      </c>
      <c r="O34" s="2" t="s">
        <v>618</v>
      </c>
      <c r="R34" t="str">
        <f t="shared" si="0"/>
        <v>10.27.162.218:21</v>
      </c>
      <c r="S34" t="str">
        <f t="shared" si="1"/>
        <v>Davis Street</v>
      </c>
      <c r="T34" t="str">
        <f t="shared" si="2"/>
        <v>Davis Street</v>
      </c>
      <c r="U34" t="str">
        <f t="shared" si="3"/>
        <v>Davis Street</v>
      </c>
      <c r="V34" t="str">
        <f t="shared" si="4"/>
        <v>DAVIS STREET</v>
      </c>
      <c r="W34" t="str">
        <f t="shared" si="5"/>
        <v>DAVIS_STREET</v>
      </c>
      <c r="Y34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34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34" t="str">
        <f t="shared" si="8"/>
        <v>LoadOrder, Enabled)
	VALUES
		((SELECT ID FROM Node WHERE Name LIKE 'Default'),
		'DAVIS_STREET</v>
      </c>
      <c r="AB34" t="str">
        <f t="shared" si="9"/>
        <v>',
		'Davis Street DF/SE GPC</v>
      </c>
      <c r="AC34" t="str">
        <f t="shared" si="10"/>
        <v>',
		'Davis Street DF/SE GPC</v>
      </c>
      <c r="AD34" t="str">
        <f t="shared" si="11"/>
        <v>',
		0,
		(SELECT ID FROM Company WHERE Name LIKE 'Southern Company</v>
      </c>
      <c r="AE34" t="str">
        <f t="shared" si="12"/>
        <v>'),
		0,
		(SELECT ID FROM VendorDevice WHERE Name LIKE 'USI 2002</v>
      </c>
      <c r="AF34" t="str">
        <f t="shared" si="13"/>
        <v xml:space="preserve">'),
		(SELECT ID FROM Protocol WHERE Acronym LIKE 'Downloader'),
</v>
      </c>
      <c r="AG34" t="str">
        <f t="shared" si="14"/>
        <v xml:space="preserve">		(SELECT CONCAT('ftpType=0; connectionHostName=10.27.162.218:21</v>
      </c>
      <c r="AH34" t="str">
        <f t="shared" si="15"/>
        <v>; connectionUserName=anonymous; connectionPassword=anonymous; connectionProfileID=',(SELECT ID FROM ConnectionProfile WHERE Name LIKE 'USI DFR</v>
      </c>
      <c r="AI34" t="str">
        <f t="shared" si="16"/>
        <v>'),'; schedule=0 13 ***</v>
      </c>
      <c r="AJ34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34" t="str">
        <f t="shared" si="18"/>
        <v xml:space="preserve">		1,
		0,
		0,
		0,
		0,
		0,
		0,
		0,
		0,
		5000,
		0,
		0,
		1)
GO</v>
      </c>
    </row>
    <row r="35" spans="1:37" x14ac:dyDescent="0.25">
      <c r="A35">
        <v>366</v>
      </c>
      <c r="B35" t="s">
        <v>565</v>
      </c>
      <c r="C35" t="s">
        <v>146</v>
      </c>
      <c r="E35" s="3" t="s">
        <v>662</v>
      </c>
      <c r="F35" t="s">
        <v>629</v>
      </c>
      <c r="G35">
        <v>216</v>
      </c>
      <c r="H35" t="s">
        <v>829</v>
      </c>
      <c r="I35" s="2" t="s">
        <v>621</v>
      </c>
      <c r="J35" s="2" t="s">
        <v>621</v>
      </c>
      <c r="K35" s="2">
        <v>30000</v>
      </c>
      <c r="L35" s="2" t="s">
        <v>623</v>
      </c>
      <c r="M35" s="2" t="s">
        <v>630</v>
      </c>
      <c r="N35" s="2" t="s">
        <v>795</v>
      </c>
      <c r="O35" s="2" t="s">
        <v>618</v>
      </c>
      <c r="P35">
        <v>60000</v>
      </c>
      <c r="Q35">
        <v>60010</v>
      </c>
      <c r="R35" t="str">
        <f t="shared" si="0"/>
        <v>10.34.78.172:216</v>
      </c>
      <c r="S35" t="str">
        <f t="shared" si="1"/>
        <v>Dawson Crossing</v>
      </c>
      <c r="T35" t="str">
        <f t="shared" si="2"/>
        <v>Dawson Crossing</v>
      </c>
      <c r="U35" t="str">
        <f t="shared" si="3"/>
        <v>Dawson Crossing</v>
      </c>
      <c r="V35" t="str">
        <f t="shared" si="4"/>
        <v>DAWSON CROSSING</v>
      </c>
      <c r="W35" t="str">
        <f t="shared" si="5"/>
        <v>DAWSON_CROSSING</v>
      </c>
      <c r="Y35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35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35" t="str">
        <f t="shared" si="8"/>
        <v>LoadOrder, Enabled)
	VALUES
		((SELECT ID FROM Node WHERE Name LIKE 'Default'),
		'DAWSON_CROSSING</v>
      </c>
      <c r="AB35" t="str">
        <f t="shared" si="9"/>
        <v>',
		'Dawson Crossing 230/115 DME GPC</v>
      </c>
      <c r="AC35" t="str">
        <f t="shared" si="10"/>
        <v>',
		'Dawson Crossing 230/115 DME GPC</v>
      </c>
      <c r="AD35" t="str">
        <f t="shared" si="11"/>
        <v>',
		0,
		(SELECT ID FROM Company WHERE Name LIKE 'Southern Company</v>
      </c>
      <c r="AE35" t="str">
        <f t="shared" si="12"/>
        <v>'),
		0,
		(SELECT ID FROM VendorDevice WHERE Name LIKE 'USI 2002</v>
      </c>
      <c r="AF35" t="str">
        <f t="shared" si="13"/>
        <v xml:space="preserve">'),
		(SELECT ID FROM Protocol WHERE Acronym LIKE 'Downloader'),
</v>
      </c>
      <c r="AG35" t="str">
        <f t="shared" si="14"/>
        <v xml:space="preserve">		(SELECT CONCAT('ftpType=0; connectionHostName=10.34.78.172:216</v>
      </c>
      <c r="AH35" t="str">
        <f t="shared" si="15"/>
        <v>; connectionUserName=anonymous; connectionPassword=anonymous; connectionProfileID=',(SELECT ID FROM ConnectionProfile WHERE Name LIKE 'USI DFR</v>
      </c>
      <c r="AI35" t="str">
        <f t="shared" si="16"/>
        <v>'),'; schedule=0 13 ***</v>
      </c>
      <c r="AJ35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35" t="str">
        <f t="shared" si="18"/>
        <v xml:space="preserve">		1,
		0,
		0,
		0,
		0,
		0,
		0,
		0,
		0,
		5000,
		0,
		0,
		1)
GO</v>
      </c>
    </row>
    <row r="36" spans="1:37" x14ac:dyDescent="0.25">
      <c r="A36">
        <v>295</v>
      </c>
      <c r="B36" t="s">
        <v>564</v>
      </c>
      <c r="C36" t="s">
        <v>44</v>
      </c>
      <c r="E36" s="3" t="s">
        <v>663</v>
      </c>
      <c r="F36" t="s">
        <v>629</v>
      </c>
      <c r="G36">
        <v>21</v>
      </c>
      <c r="H36" t="s">
        <v>830</v>
      </c>
      <c r="I36" s="2" t="s">
        <v>621</v>
      </c>
      <c r="J36" s="2" t="s">
        <v>621</v>
      </c>
      <c r="K36" s="2">
        <v>30000</v>
      </c>
      <c r="L36" s="2" t="s">
        <v>623</v>
      </c>
      <c r="M36" s="2" t="s">
        <v>630</v>
      </c>
      <c r="N36" s="2" t="s">
        <v>795</v>
      </c>
      <c r="O36" s="2" t="s">
        <v>618</v>
      </c>
      <c r="R36" t="str">
        <f t="shared" si="0"/>
        <v>10.27.164.218:21</v>
      </c>
      <c r="S36" t="str">
        <f t="shared" si="1"/>
        <v>Dean Forest</v>
      </c>
      <c r="T36" t="str">
        <f t="shared" si="2"/>
        <v>Dean Forest</v>
      </c>
      <c r="U36" t="str">
        <f t="shared" si="3"/>
        <v>Dean Forest</v>
      </c>
      <c r="V36" t="str">
        <f t="shared" si="4"/>
        <v>DEAN FOREST</v>
      </c>
      <c r="W36" t="str">
        <f t="shared" si="5"/>
        <v>DEAN_FOREST</v>
      </c>
      <c r="Y36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36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36" t="str">
        <f t="shared" si="8"/>
        <v>LoadOrder, Enabled)
	VALUES
		((SELECT ID FROM Node WHERE Name LIKE 'Default'),
		'DEAN_FOREST</v>
      </c>
      <c r="AB36" t="str">
        <f t="shared" si="9"/>
        <v>',
		'Dean Forest DME GPC</v>
      </c>
      <c r="AC36" t="str">
        <f t="shared" si="10"/>
        <v>',
		'Dean Forest DME GPC</v>
      </c>
      <c r="AD36" t="str">
        <f t="shared" si="11"/>
        <v>',
		0,
		(SELECT ID FROM Company WHERE Name LIKE 'Southern Company</v>
      </c>
      <c r="AE36" t="str">
        <f t="shared" si="12"/>
        <v>'),
		0,
		(SELECT ID FROM VendorDevice WHERE Name LIKE 'USI 2002</v>
      </c>
      <c r="AF36" t="str">
        <f t="shared" si="13"/>
        <v xml:space="preserve">'),
		(SELECT ID FROM Protocol WHERE Acronym LIKE 'Downloader'),
</v>
      </c>
      <c r="AG36" t="str">
        <f t="shared" si="14"/>
        <v xml:space="preserve">		(SELECT CONCAT('ftpType=0; connectionHostName=10.27.164.218:21</v>
      </c>
      <c r="AH36" t="str">
        <f t="shared" si="15"/>
        <v>; connectionUserName=anonymous; connectionPassword=anonymous; connectionProfileID=',(SELECT ID FROM ConnectionProfile WHERE Name LIKE 'USI DFR</v>
      </c>
      <c r="AI36" t="str">
        <f t="shared" si="16"/>
        <v>'),'; schedule=0 13 ***</v>
      </c>
      <c r="AJ36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36" t="str">
        <f t="shared" si="18"/>
        <v xml:space="preserve">		1,
		0,
		0,
		0,
		0,
		0,
		0,
		0,
		0,
		5000,
		0,
		0,
		1)
GO</v>
      </c>
    </row>
    <row r="37" spans="1:37" x14ac:dyDescent="0.25">
      <c r="A37">
        <v>288</v>
      </c>
      <c r="B37" t="s">
        <v>563</v>
      </c>
      <c r="C37" t="s">
        <v>46</v>
      </c>
      <c r="E37" s="3" t="s">
        <v>664</v>
      </c>
      <c r="F37" t="s">
        <v>629</v>
      </c>
      <c r="G37">
        <v>21</v>
      </c>
      <c r="H37" t="s">
        <v>831</v>
      </c>
      <c r="I37" s="2" t="s">
        <v>621</v>
      </c>
      <c r="J37" s="2" t="s">
        <v>621</v>
      </c>
      <c r="K37" s="2">
        <v>30000</v>
      </c>
      <c r="L37" s="2" t="s">
        <v>623</v>
      </c>
      <c r="M37" s="2" t="s">
        <v>630</v>
      </c>
      <c r="N37" s="2" t="s">
        <v>795</v>
      </c>
      <c r="O37" s="2" t="s">
        <v>618</v>
      </c>
      <c r="R37" t="str">
        <f t="shared" si="0"/>
        <v>10.7.162.58:21</v>
      </c>
      <c r="S37" t="str">
        <f t="shared" si="1"/>
        <v>Deptford</v>
      </c>
      <c r="T37" t="str">
        <f t="shared" si="2"/>
        <v>Deptford</v>
      </c>
      <c r="U37" t="str">
        <f t="shared" si="3"/>
        <v>Deptford</v>
      </c>
      <c r="V37" t="str">
        <f t="shared" si="4"/>
        <v>DEPTFORD</v>
      </c>
      <c r="W37" t="str">
        <f t="shared" si="5"/>
        <v>DEPTFORD</v>
      </c>
      <c r="Y37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37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37" t="str">
        <f t="shared" si="8"/>
        <v>LoadOrder, Enabled)
	VALUES
		((SELECT ID FROM Node WHERE Name LIKE 'Default'),
		'DEPTFORD</v>
      </c>
      <c r="AB37" t="str">
        <f t="shared" si="9"/>
        <v>',
		'Deptford 115/46 DF/SE GPC</v>
      </c>
      <c r="AC37" t="str">
        <f t="shared" si="10"/>
        <v>',
		'Deptford 115/46 DF/SE GPC</v>
      </c>
      <c r="AD37" t="str">
        <f t="shared" si="11"/>
        <v>',
		0,
		(SELECT ID FROM Company WHERE Name LIKE 'Southern Company</v>
      </c>
      <c r="AE37" t="str">
        <f t="shared" si="12"/>
        <v>'),
		0,
		(SELECT ID FROM VendorDevice WHERE Name LIKE 'USI 2002</v>
      </c>
      <c r="AF37" t="str">
        <f t="shared" si="13"/>
        <v xml:space="preserve">'),
		(SELECT ID FROM Protocol WHERE Acronym LIKE 'Downloader'),
</v>
      </c>
      <c r="AG37" t="str">
        <f t="shared" si="14"/>
        <v xml:space="preserve">		(SELECT CONCAT('ftpType=0; connectionHostName=10.7.162.58:21</v>
      </c>
      <c r="AH37" t="str">
        <f t="shared" si="15"/>
        <v>; connectionUserName=anonymous; connectionPassword=anonymous; connectionProfileID=',(SELECT ID FROM ConnectionProfile WHERE Name LIKE 'USI DFR</v>
      </c>
      <c r="AI37" t="str">
        <f t="shared" si="16"/>
        <v>'),'; schedule=0 13 ***</v>
      </c>
      <c r="AJ37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37" t="str">
        <f t="shared" si="18"/>
        <v xml:space="preserve">		1,
		0,
		0,
		0,
		0,
		0,
		0,
		0,
		0,
		5000,
		0,
		0,
		1)
GO</v>
      </c>
    </row>
    <row r="38" spans="1:37" x14ac:dyDescent="0.25">
      <c r="A38">
        <v>370</v>
      </c>
      <c r="B38" t="s">
        <v>562</v>
      </c>
      <c r="C38" t="s">
        <v>48</v>
      </c>
      <c r="E38" s="3" t="s">
        <v>665</v>
      </c>
      <c r="F38" t="s">
        <v>629</v>
      </c>
      <c r="G38">
        <v>21</v>
      </c>
      <c r="H38" t="s">
        <v>832</v>
      </c>
      <c r="I38" s="2" t="s">
        <v>621</v>
      </c>
      <c r="J38" s="2" t="s">
        <v>621</v>
      </c>
      <c r="K38" s="2">
        <v>30000</v>
      </c>
      <c r="L38" s="2" t="s">
        <v>623</v>
      </c>
      <c r="M38" s="2" t="s">
        <v>630</v>
      </c>
      <c r="N38" s="2" t="s">
        <v>795</v>
      </c>
      <c r="O38" s="2" t="s">
        <v>618</v>
      </c>
      <c r="R38" t="str">
        <f t="shared" si="0"/>
        <v>10.27.163.10:21</v>
      </c>
      <c r="S38" t="str">
        <f t="shared" si="1"/>
        <v>Dering Circle</v>
      </c>
      <c r="T38" t="str">
        <f t="shared" si="2"/>
        <v>Dering Circle</v>
      </c>
      <c r="U38" t="str">
        <f t="shared" si="3"/>
        <v>Dering Circle</v>
      </c>
      <c r="V38" t="str">
        <f t="shared" si="4"/>
        <v>DERING CIRCLE</v>
      </c>
      <c r="W38" t="str">
        <f t="shared" si="5"/>
        <v>DERING_CIRCLE</v>
      </c>
      <c r="Y38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38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38" t="str">
        <f t="shared" si="8"/>
        <v>LoadOrder, Enabled)
	VALUES
		((SELECT ID FROM Node WHERE Name LIKE 'Default'),
		'DERING_CIRCLE</v>
      </c>
      <c r="AB38" t="str">
        <f t="shared" si="9"/>
        <v>',
		'Dering Circle 230 DME</v>
      </c>
      <c r="AC38" t="str">
        <f t="shared" si="10"/>
        <v>',
		'Dering Circle 230 DME</v>
      </c>
      <c r="AD38" t="str">
        <f t="shared" si="11"/>
        <v>',
		0,
		(SELECT ID FROM Company WHERE Name LIKE 'Southern Company</v>
      </c>
      <c r="AE38" t="str">
        <f t="shared" si="12"/>
        <v>'),
		0,
		(SELECT ID FROM VendorDevice WHERE Name LIKE 'USI 2002</v>
      </c>
      <c r="AF38" t="str">
        <f t="shared" si="13"/>
        <v xml:space="preserve">'),
		(SELECT ID FROM Protocol WHERE Acronym LIKE 'Downloader'),
</v>
      </c>
      <c r="AG38" t="str">
        <f t="shared" si="14"/>
        <v xml:space="preserve">		(SELECT CONCAT('ftpType=0; connectionHostName=10.27.163.10:21</v>
      </c>
      <c r="AH38" t="str">
        <f t="shared" si="15"/>
        <v>; connectionUserName=anonymous; connectionPassword=anonymous; connectionProfileID=',(SELECT ID FROM ConnectionProfile WHERE Name LIKE 'USI DFR</v>
      </c>
      <c r="AI38" t="str">
        <f t="shared" si="16"/>
        <v>'),'; schedule=0 13 ***</v>
      </c>
      <c r="AJ38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38" t="str">
        <f t="shared" si="18"/>
        <v xml:space="preserve">		1,
		0,
		0,
		0,
		0,
		0,
		0,
		0,
		0,
		5000,
		0,
		0,
		1)
GO</v>
      </c>
    </row>
    <row r="39" spans="1:37" x14ac:dyDescent="0.25">
      <c r="A39">
        <v>405</v>
      </c>
      <c r="B39" t="s">
        <v>561</v>
      </c>
      <c r="C39" t="s">
        <v>262</v>
      </c>
      <c r="E39" s="3" t="s">
        <v>666</v>
      </c>
      <c r="F39" t="s">
        <v>629</v>
      </c>
      <c r="G39">
        <v>216</v>
      </c>
      <c r="H39" t="s">
        <v>833</v>
      </c>
      <c r="I39" s="2" t="s">
        <v>621</v>
      </c>
      <c r="J39" s="2" t="s">
        <v>621</v>
      </c>
      <c r="K39" s="2">
        <v>30000</v>
      </c>
      <c r="L39" s="2" t="s">
        <v>623</v>
      </c>
      <c r="M39" s="2" t="s">
        <v>630</v>
      </c>
      <c r="N39" s="2" t="s">
        <v>795</v>
      </c>
      <c r="O39" s="2" t="s">
        <v>618</v>
      </c>
      <c r="P39">
        <v>60000</v>
      </c>
      <c r="Q39">
        <v>60010</v>
      </c>
      <c r="R39" t="str">
        <f t="shared" si="0"/>
        <v>10.34.80.45:216</v>
      </c>
      <c r="S39" t="str">
        <f t="shared" si="1"/>
        <v>Dublin</v>
      </c>
      <c r="T39" t="str">
        <f t="shared" si="2"/>
        <v>Dublin</v>
      </c>
      <c r="U39" t="str">
        <f t="shared" si="3"/>
        <v>Dublin</v>
      </c>
      <c r="V39" t="str">
        <f t="shared" si="4"/>
        <v>DUBLIN</v>
      </c>
      <c r="W39" t="str">
        <f t="shared" si="5"/>
        <v>DUBLIN</v>
      </c>
      <c r="Y39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39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39" t="str">
        <f t="shared" si="8"/>
        <v>LoadOrder, Enabled)
	VALUES
		((SELECT ID FROM Node WHERE Name LIKE 'Default'),
		'DUBLIN</v>
      </c>
      <c r="AB39" t="str">
        <f t="shared" si="9"/>
        <v>',
		'Dublin DME</v>
      </c>
      <c r="AC39" t="str">
        <f t="shared" si="10"/>
        <v>',
		'Dublin DME</v>
      </c>
      <c r="AD39" t="str">
        <f t="shared" si="11"/>
        <v>',
		0,
		(SELECT ID FROM Company WHERE Name LIKE 'Southern Company</v>
      </c>
      <c r="AE39" t="str">
        <f t="shared" si="12"/>
        <v>'),
		0,
		(SELECT ID FROM VendorDevice WHERE Name LIKE 'USI 2002</v>
      </c>
      <c r="AF39" t="str">
        <f t="shared" si="13"/>
        <v xml:space="preserve">'),
		(SELECT ID FROM Protocol WHERE Acronym LIKE 'Downloader'),
</v>
      </c>
      <c r="AG39" t="str">
        <f t="shared" si="14"/>
        <v xml:space="preserve">		(SELECT CONCAT('ftpType=0; connectionHostName=10.34.80.45:216</v>
      </c>
      <c r="AH39" t="str">
        <f t="shared" si="15"/>
        <v>; connectionUserName=anonymous; connectionPassword=anonymous; connectionProfileID=',(SELECT ID FROM ConnectionProfile WHERE Name LIKE 'USI DFR</v>
      </c>
      <c r="AI39" t="str">
        <f t="shared" si="16"/>
        <v>'),'; schedule=0 13 ***</v>
      </c>
      <c r="AJ39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39" t="str">
        <f t="shared" si="18"/>
        <v xml:space="preserve">		1,
		0,
		0,
		0,
		0,
		0,
		0,
		0,
		0,
		5000,
		0,
		0,
		1)
GO</v>
      </c>
    </row>
    <row r="40" spans="1:37" x14ac:dyDescent="0.25">
      <c r="A40">
        <v>342</v>
      </c>
      <c r="B40" t="s">
        <v>560</v>
      </c>
      <c r="C40" t="s">
        <v>226</v>
      </c>
      <c r="E40" s="3" t="s">
        <v>667</v>
      </c>
      <c r="F40" t="s">
        <v>629</v>
      </c>
      <c r="G40">
        <v>216</v>
      </c>
      <c r="H40" t="s">
        <v>834</v>
      </c>
      <c r="I40" s="2" t="s">
        <v>621</v>
      </c>
      <c r="J40" s="2" t="s">
        <v>621</v>
      </c>
      <c r="K40" s="2">
        <v>30000</v>
      </c>
      <c r="L40" s="2" t="s">
        <v>623</v>
      </c>
      <c r="M40" s="2" t="s">
        <v>630</v>
      </c>
      <c r="N40" s="2" t="s">
        <v>795</v>
      </c>
      <c r="O40" s="2" t="s">
        <v>618</v>
      </c>
      <c r="P40">
        <v>60000</v>
      </c>
      <c r="Q40">
        <v>60010</v>
      </c>
      <c r="R40" t="str">
        <f t="shared" si="0"/>
        <v>10.34.112.181:216</v>
      </c>
      <c r="S40" t="str">
        <f t="shared" si="1"/>
        <v>Dum Jon</v>
      </c>
      <c r="T40" t="str">
        <f t="shared" si="2"/>
        <v>Dum Jon</v>
      </c>
      <c r="U40" t="str">
        <f t="shared" si="3"/>
        <v>Dum Jon</v>
      </c>
      <c r="V40" t="str">
        <f t="shared" si="4"/>
        <v>DUM JON</v>
      </c>
      <c r="W40" t="str">
        <f t="shared" si="5"/>
        <v>DUM_JON</v>
      </c>
      <c r="Y40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40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40" t="str">
        <f t="shared" si="8"/>
        <v>LoadOrder, Enabled)
	VALUES
		((SELECT ID FROM Node WHERE Name LIKE 'Default'),
		'DUM_JON</v>
      </c>
      <c r="AB40" t="str">
        <f t="shared" si="9"/>
        <v>',
		'Dum Jon DME GPC</v>
      </c>
      <c r="AC40" t="str">
        <f t="shared" si="10"/>
        <v>',
		'Dum Jon DME GPC</v>
      </c>
      <c r="AD40" t="str">
        <f t="shared" si="11"/>
        <v>',
		0,
		(SELECT ID FROM Company WHERE Name LIKE 'Southern Company</v>
      </c>
      <c r="AE40" t="str">
        <f t="shared" si="12"/>
        <v>'),
		0,
		(SELECT ID FROM VendorDevice WHERE Name LIKE 'USI 2002</v>
      </c>
      <c r="AF40" t="str">
        <f t="shared" si="13"/>
        <v xml:space="preserve">'),
		(SELECT ID FROM Protocol WHERE Acronym LIKE 'Downloader'),
</v>
      </c>
      <c r="AG40" t="str">
        <f t="shared" si="14"/>
        <v xml:space="preserve">		(SELECT CONCAT('ftpType=0; connectionHostName=10.34.112.181:216</v>
      </c>
      <c r="AH40" t="str">
        <f t="shared" si="15"/>
        <v>; connectionUserName=anonymous; connectionPassword=anonymous; connectionProfileID=',(SELECT ID FROM ConnectionProfile WHERE Name LIKE 'USI DFR</v>
      </c>
      <c r="AI40" t="str">
        <f t="shared" si="16"/>
        <v>'),'; schedule=0 13 ***</v>
      </c>
      <c r="AJ40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40" t="str">
        <f t="shared" si="18"/>
        <v xml:space="preserve">		1,
		0,
		0,
		0,
		0,
		0,
		0,
		0,
		0,
		5000,
		0,
		0,
		1)
GO</v>
      </c>
    </row>
    <row r="41" spans="1:37" x14ac:dyDescent="0.25">
      <c r="A41">
        <v>287</v>
      </c>
      <c r="B41" t="s">
        <v>559</v>
      </c>
      <c r="C41" t="s">
        <v>130</v>
      </c>
      <c r="E41" s="3" t="s">
        <v>668</v>
      </c>
      <c r="F41" t="s">
        <v>629</v>
      </c>
      <c r="G41">
        <v>21</v>
      </c>
      <c r="H41" t="s">
        <v>835</v>
      </c>
      <c r="I41" s="2" t="s">
        <v>621</v>
      </c>
      <c r="J41" s="2" t="s">
        <v>621</v>
      </c>
      <c r="K41" s="2">
        <v>30000</v>
      </c>
      <c r="L41" s="2" t="s">
        <v>623</v>
      </c>
      <c r="M41" s="2" t="s">
        <v>630</v>
      </c>
      <c r="N41" s="2" t="s">
        <v>795</v>
      </c>
      <c r="O41" s="2" t="s">
        <v>618</v>
      </c>
      <c r="R41" t="str">
        <f t="shared" si="0"/>
        <v>10.27.173.154:21</v>
      </c>
      <c r="S41" t="str">
        <f t="shared" si="1"/>
        <v>Dyer Road</v>
      </c>
      <c r="T41" t="str">
        <f t="shared" si="2"/>
        <v>Dyer Road</v>
      </c>
      <c r="U41" t="str">
        <f t="shared" si="3"/>
        <v>Dyer Road</v>
      </c>
      <c r="V41" t="str">
        <f t="shared" si="4"/>
        <v>DYER ROAD</v>
      </c>
      <c r="W41" t="str">
        <f t="shared" si="5"/>
        <v>DYER_ROAD</v>
      </c>
      <c r="Y41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41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41" t="str">
        <f t="shared" si="8"/>
        <v>LoadOrder, Enabled)
	VALUES
		((SELECT ID FROM Node WHERE Name LIKE 'Default'),
		'DYER_ROAD</v>
      </c>
      <c r="AB41" t="str">
        <f t="shared" si="9"/>
        <v>',
		'Dyer Road 230/115 DF/SE GPC</v>
      </c>
      <c r="AC41" t="str">
        <f t="shared" si="10"/>
        <v>',
		'Dyer Road 230/115 DF/SE GPC</v>
      </c>
      <c r="AD41" t="str">
        <f t="shared" si="11"/>
        <v>',
		0,
		(SELECT ID FROM Company WHERE Name LIKE 'Southern Company</v>
      </c>
      <c r="AE41" t="str">
        <f t="shared" si="12"/>
        <v>'),
		0,
		(SELECT ID FROM VendorDevice WHERE Name LIKE 'USI 2002</v>
      </c>
      <c r="AF41" t="str">
        <f t="shared" si="13"/>
        <v xml:space="preserve">'),
		(SELECT ID FROM Protocol WHERE Acronym LIKE 'Downloader'),
</v>
      </c>
      <c r="AG41" t="str">
        <f t="shared" si="14"/>
        <v xml:space="preserve">		(SELECT CONCAT('ftpType=0; connectionHostName=10.27.173.154:21</v>
      </c>
      <c r="AH41" t="str">
        <f t="shared" si="15"/>
        <v>; connectionUserName=anonymous; connectionPassword=anonymous; connectionProfileID=',(SELECT ID FROM ConnectionProfile WHERE Name LIKE 'USI DFR</v>
      </c>
      <c r="AI41" t="str">
        <f t="shared" si="16"/>
        <v>'),'; schedule=0 13 ***</v>
      </c>
      <c r="AJ41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41" t="str">
        <f t="shared" si="18"/>
        <v xml:space="preserve">		1,
		0,
		0,
		0,
		0,
		0,
		0,
		0,
		0,
		5000,
		0,
		0,
		1)
GO</v>
      </c>
    </row>
    <row r="42" spans="1:37" x14ac:dyDescent="0.25">
      <c r="A42">
        <v>400</v>
      </c>
      <c r="B42" t="s">
        <v>558</v>
      </c>
      <c r="C42" t="s">
        <v>50</v>
      </c>
      <c r="E42" s="3" t="s">
        <v>669</v>
      </c>
      <c r="F42" t="s">
        <v>629</v>
      </c>
      <c r="G42">
        <v>216</v>
      </c>
      <c r="H42" t="s">
        <v>836</v>
      </c>
      <c r="I42" s="2" t="s">
        <v>621</v>
      </c>
      <c r="J42" s="2" t="s">
        <v>621</v>
      </c>
      <c r="K42" s="2">
        <v>30000</v>
      </c>
      <c r="L42" s="2" t="s">
        <v>623</v>
      </c>
      <c r="M42" s="2" t="s">
        <v>630</v>
      </c>
      <c r="N42" s="2" t="s">
        <v>795</v>
      </c>
      <c r="O42" s="2" t="s">
        <v>618</v>
      </c>
      <c r="P42">
        <v>60000</v>
      </c>
      <c r="Q42">
        <v>60010</v>
      </c>
      <c r="R42" t="str">
        <f t="shared" si="0"/>
        <v>10.34.80.78:216</v>
      </c>
      <c r="S42" t="str">
        <f t="shared" si="1"/>
        <v>E.Dalton</v>
      </c>
      <c r="T42" t="str">
        <f t="shared" si="2"/>
        <v>E.Dalton</v>
      </c>
      <c r="U42" t="str">
        <f t="shared" si="3"/>
        <v>E.Dalton</v>
      </c>
      <c r="V42" t="str">
        <f t="shared" si="4"/>
        <v>E.DALTON</v>
      </c>
      <c r="W42" t="str">
        <f t="shared" si="5"/>
        <v>E.DALTON</v>
      </c>
      <c r="Y42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42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42" t="str">
        <f t="shared" si="8"/>
        <v>LoadOrder, Enabled)
	VALUES
		((SELECT ID FROM Node WHERE Name LIKE 'Default'),
		'E.DALTON</v>
      </c>
      <c r="AB42" t="str">
        <f t="shared" si="9"/>
        <v>',
		'E.Dalton 230/115 DF/SE GPC</v>
      </c>
      <c r="AC42" t="str">
        <f t="shared" si="10"/>
        <v>',
		'E.Dalton 230/115 DF/SE GPC</v>
      </c>
      <c r="AD42" t="str">
        <f t="shared" si="11"/>
        <v>',
		0,
		(SELECT ID FROM Company WHERE Name LIKE 'Southern Company</v>
      </c>
      <c r="AE42" t="str">
        <f t="shared" si="12"/>
        <v>'),
		0,
		(SELECT ID FROM VendorDevice WHERE Name LIKE 'USI 2002</v>
      </c>
      <c r="AF42" t="str">
        <f t="shared" si="13"/>
        <v xml:space="preserve">'),
		(SELECT ID FROM Protocol WHERE Acronym LIKE 'Downloader'),
</v>
      </c>
      <c r="AG42" t="str">
        <f t="shared" si="14"/>
        <v xml:space="preserve">		(SELECT CONCAT('ftpType=0; connectionHostName=10.34.80.78:216</v>
      </c>
      <c r="AH42" t="str">
        <f t="shared" si="15"/>
        <v>; connectionUserName=anonymous; connectionPassword=anonymous; connectionProfileID=',(SELECT ID FROM ConnectionProfile WHERE Name LIKE 'USI DFR</v>
      </c>
      <c r="AI42" t="str">
        <f t="shared" si="16"/>
        <v>'),'; schedule=0 13 ***</v>
      </c>
      <c r="AJ42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42" t="str">
        <f t="shared" si="18"/>
        <v xml:space="preserve">		1,
		0,
		0,
		0,
		0,
		0,
		0,
		0,
		0,
		5000,
		0,
		0,
		1)
GO</v>
      </c>
    </row>
    <row r="43" spans="1:37" x14ac:dyDescent="0.25">
      <c r="A43">
        <v>393</v>
      </c>
      <c r="B43" t="s">
        <v>557</v>
      </c>
      <c r="C43" t="s">
        <v>292</v>
      </c>
      <c r="E43" s="3" t="s">
        <v>670</v>
      </c>
      <c r="F43" t="s">
        <v>629</v>
      </c>
      <c r="G43">
        <v>216</v>
      </c>
      <c r="H43" t="s">
        <v>837</v>
      </c>
      <c r="I43" s="2" t="s">
        <v>621</v>
      </c>
      <c r="J43" s="2" t="s">
        <v>621</v>
      </c>
      <c r="K43" s="2">
        <v>30000</v>
      </c>
      <c r="L43" s="2" t="s">
        <v>623</v>
      </c>
      <c r="M43" s="2" t="s">
        <v>630</v>
      </c>
      <c r="N43" s="2" t="s">
        <v>795</v>
      </c>
      <c r="O43" s="2" t="s">
        <v>618</v>
      </c>
      <c r="P43">
        <v>60000</v>
      </c>
      <c r="Q43">
        <v>60010</v>
      </c>
      <c r="R43" t="str">
        <f t="shared" si="0"/>
        <v>10.34.110.30:216</v>
      </c>
      <c r="S43" t="str">
        <f t="shared" si="1"/>
        <v>East Moultrie</v>
      </c>
      <c r="T43" t="str">
        <f t="shared" si="2"/>
        <v>East Moultrie</v>
      </c>
      <c r="U43" t="str">
        <f t="shared" si="3"/>
        <v>East Moultrie</v>
      </c>
      <c r="V43" t="str">
        <f t="shared" si="4"/>
        <v>EAST MOULTRIE</v>
      </c>
      <c r="W43" t="str">
        <f t="shared" si="5"/>
        <v>EAST_MOULTRIE</v>
      </c>
      <c r="Y43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43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43" t="str">
        <f t="shared" si="8"/>
        <v>LoadOrder, Enabled)
	VALUES
		((SELECT ID FROM Node WHERE Name LIKE 'Default'),
		'EAST_MOULTRIE</v>
      </c>
      <c r="AB43" t="str">
        <f t="shared" si="9"/>
        <v>',
		'East Moultrie 230/115kV DME</v>
      </c>
      <c r="AC43" t="str">
        <f t="shared" si="10"/>
        <v>',
		'East Moultrie 230/115kV DME</v>
      </c>
      <c r="AD43" t="str">
        <f t="shared" si="11"/>
        <v>',
		0,
		(SELECT ID FROM Company WHERE Name LIKE 'Southern Company</v>
      </c>
      <c r="AE43" t="str">
        <f t="shared" si="12"/>
        <v>'),
		0,
		(SELECT ID FROM VendorDevice WHERE Name LIKE 'USI 2002</v>
      </c>
      <c r="AF43" t="str">
        <f t="shared" si="13"/>
        <v xml:space="preserve">'),
		(SELECT ID FROM Protocol WHERE Acronym LIKE 'Downloader'),
</v>
      </c>
      <c r="AG43" t="str">
        <f t="shared" si="14"/>
        <v xml:space="preserve">		(SELECT CONCAT('ftpType=0; connectionHostName=10.34.110.30:216</v>
      </c>
      <c r="AH43" t="str">
        <f t="shared" si="15"/>
        <v>; connectionUserName=anonymous; connectionPassword=anonymous; connectionProfileID=',(SELECT ID FROM ConnectionProfile WHERE Name LIKE 'USI DFR</v>
      </c>
      <c r="AI43" t="str">
        <f t="shared" si="16"/>
        <v>'),'; schedule=0 13 ***</v>
      </c>
      <c r="AJ43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43" t="str">
        <f t="shared" si="18"/>
        <v xml:space="preserve">		1,
		0,
		0,
		0,
		0,
		0,
		0,
		0,
		0,
		5000,
		0,
		0,
		1)
GO</v>
      </c>
    </row>
    <row r="44" spans="1:37" x14ac:dyDescent="0.25">
      <c r="A44">
        <v>427</v>
      </c>
      <c r="B44" t="s">
        <v>306</v>
      </c>
      <c r="C44" t="s">
        <v>306</v>
      </c>
      <c r="E44" s="3" t="s">
        <v>671</v>
      </c>
      <c r="F44" t="s">
        <v>629</v>
      </c>
      <c r="G44">
        <v>21</v>
      </c>
      <c r="H44" t="s">
        <v>838</v>
      </c>
      <c r="I44" s="2" t="s">
        <v>621</v>
      </c>
      <c r="J44" s="2" t="s">
        <v>621</v>
      </c>
      <c r="K44" s="2">
        <v>30000</v>
      </c>
      <c r="L44" s="2" t="s">
        <v>623</v>
      </c>
      <c r="M44" s="2" t="s">
        <v>630</v>
      </c>
      <c r="N44" s="2" t="s">
        <v>795</v>
      </c>
      <c r="O44" s="2" t="s">
        <v>618</v>
      </c>
      <c r="R44" t="str">
        <f t="shared" si="0"/>
        <v>10.27.160.42:21</v>
      </c>
      <c r="S44" t="str">
        <f t="shared" si="1"/>
        <v>East Point</v>
      </c>
      <c r="T44" t="str">
        <f t="shared" si="2"/>
        <v>East Point</v>
      </c>
      <c r="U44" t="str">
        <f t="shared" si="3"/>
        <v>East Point</v>
      </c>
      <c r="V44" t="str">
        <f t="shared" si="4"/>
        <v>EAST POINT</v>
      </c>
      <c r="W44" t="str">
        <f t="shared" si="5"/>
        <v>EAST_POINT</v>
      </c>
      <c r="Y44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44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44" t="str">
        <f t="shared" si="8"/>
        <v>LoadOrder, Enabled)
	VALUES
		((SELECT ID FROM Node WHERE Name LIKE 'Default'),
		'EAST_POINT</v>
      </c>
      <c r="AB44" t="str">
        <f t="shared" si="9"/>
        <v>',
		'East Point</v>
      </c>
      <c r="AC44" t="str">
        <f t="shared" si="10"/>
        <v>',
		'East Point</v>
      </c>
      <c r="AD44" t="str">
        <f t="shared" si="11"/>
        <v>',
		0,
		(SELECT ID FROM Company WHERE Name LIKE 'Southern Company</v>
      </c>
      <c r="AE44" t="str">
        <f t="shared" si="12"/>
        <v>'),
		0,
		(SELECT ID FROM VendorDevice WHERE Name LIKE 'USI 2002</v>
      </c>
      <c r="AF44" t="str">
        <f t="shared" si="13"/>
        <v xml:space="preserve">'),
		(SELECT ID FROM Protocol WHERE Acronym LIKE 'Downloader'),
</v>
      </c>
      <c r="AG44" t="str">
        <f t="shared" si="14"/>
        <v xml:space="preserve">		(SELECT CONCAT('ftpType=0; connectionHostName=10.27.160.42:21</v>
      </c>
      <c r="AH44" t="str">
        <f t="shared" si="15"/>
        <v>; connectionUserName=anonymous; connectionPassword=anonymous; connectionProfileID=',(SELECT ID FROM ConnectionProfile WHERE Name LIKE 'USI DFR</v>
      </c>
      <c r="AI44" t="str">
        <f t="shared" si="16"/>
        <v>'),'; schedule=0 13 ***</v>
      </c>
      <c r="AJ44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44" t="str">
        <f t="shared" si="18"/>
        <v xml:space="preserve">		1,
		0,
		0,
		0,
		0,
		0,
		0,
		0,
		0,
		5000,
		0,
		0,
		1)
GO</v>
      </c>
    </row>
    <row r="45" spans="1:37" x14ac:dyDescent="0.25">
      <c r="A45">
        <v>316</v>
      </c>
      <c r="B45" t="s">
        <v>673</v>
      </c>
      <c r="C45" t="s">
        <v>52</v>
      </c>
      <c r="E45" s="3" t="s">
        <v>672</v>
      </c>
      <c r="F45" t="s">
        <v>629</v>
      </c>
      <c r="G45">
        <v>216</v>
      </c>
      <c r="H45" t="s">
        <v>839</v>
      </c>
      <c r="I45" s="2" t="s">
        <v>621</v>
      </c>
      <c r="J45" s="2" t="s">
        <v>621</v>
      </c>
      <c r="K45" s="2">
        <v>30000</v>
      </c>
      <c r="L45" s="2" t="s">
        <v>623</v>
      </c>
      <c r="M45" s="2" t="s">
        <v>630</v>
      </c>
      <c r="N45" s="2" t="s">
        <v>795</v>
      </c>
      <c r="O45" s="2" t="s">
        <v>618</v>
      </c>
      <c r="P45">
        <v>60000</v>
      </c>
      <c r="Q45">
        <v>60010</v>
      </c>
      <c r="R45" t="str">
        <f t="shared" si="0"/>
        <v>10.34.106.99:216</v>
      </c>
      <c r="S45" t="str">
        <f t="shared" si="1"/>
        <v>Eatonton</v>
      </c>
      <c r="T45" t="str">
        <f t="shared" si="2"/>
        <v>Eatonton</v>
      </c>
      <c r="U45" t="str">
        <f t="shared" si="3"/>
        <v>Eatonton</v>
      </c>
      <c r="V45" t="str">
        <f t="shared" si="4"/>
        <v>EATONTON</v>
      </c>
      <c r="W45" t="str">
        <f t="shared" si="5"/>
        <v>EATONTON</v>
      </c>
      <c r="Y45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45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45" t="str">
        <f t="shared" si="8"/>
        <v>LoadOrder, Enabled)
	VALUES
		((SELECT ID FROM Node WHERE Name LIKE 'Default'),
		'EATONTON</v>
      </c>
      <c r="AB45" t="str">
        <f t="shared" si="9"/>
        <v>',
		'Eatonton Pri DME GPC</v>
      </c>
      <c r="AC45" t="str">
        <f t="shared" si="10"/>
        <v>',
		'Eatonton Pri DME GPC</v>
      </c>
      <c r="AD45" t="str">
        <f t="shared" si="11"/>
        <v>',
		0,
		(SELECT ID FROM Company WHERE Name LIKE 'Southern Company</v>
      </c>
      <c r="AE45" t="str">
        <f t="shared" si="12"/>
        <v>'),
		0,
		(SELECT ID FROM VendorDevice WHERE Name LIKE 'USI 2002</v>
      </c>
      <c r="AF45" t="str">
        <f t="shared" si="13"/>
        <v xml:space="preserve">'),
		(SELECT ID FROM Protocol WHERE Acronym LIKE 'Downloader'),
</v>
      </c>
      <c r="AG45" t="str">
        <f t="shared" si="14"/>
        <v xml:space="preserve">		(SELECT CONCAT('ftpType=0; connectionHostName=10.34.106.99:216</v>
      </c>
      <c r="AH45" t="str">
        <f t="shared" si="15"/>
        <v>; connectionUserName=anonymous; connectionPassword=anonymous; connectionProfileID=',(SELECT ID FROM ConnectionProfile WHERE Name LIKE 'USI DFR</v>
      </c>
      <c r="AI45" t="str">
        <f t="shared" si="16"/>
        <v>'),'; schedule=0 13 ***</v>
      </c>
      <c r="AJ45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45" t="str">
        <f t="shared" si="18"/>
        <v xml:space="preserve">		1,
		0,
		0,
		0,
		0,
		0,
		0,
		0,
		0,
		5000,
		0,
		0,
		1)
GO</v>
      </c>
    </row>
    <row r="46" spans="1:37" x14ac:dyDescent="0.25">
      <c r="B46" t="s">
        <v>674</v>
      </c>
      <c r="C46" t="s">
        <v>674</v>
      </c>
      <c r="E46" s="3" t="s">
        <v>675</v>
      </c>
      <c r="G46">
        <v>216</v>
      </c>
      <c r="H46" t="s">
        <v>840</v>
      </c>
      <c r="I46" s="2" t="s">
        <v>621</v>
      </c>
      <c r="J46" s="2" t="s">
        <v>621</v>
      </c>
      <c r="K46" s="2">
        <v>30000</v>
      </c>
      <c r="L46" s="2" t="s">
        <v>623</v>
      </c>
      <c r="M46" s="2" t="s">
        <v>630</v>
      </c>
      <c r="N46" s="2" t="s">
        <v>795</v>
      </c>
      <c r="O46" s="2" t="s">
        <v>618</v>
      </c>
      <c r="P46">
        <v>60000</v>
      </c>
      <c r="Q46">
        <v>60010</v>
      </c>
      <c r="R46" t="str">
        <f t="shared" si="0"/>
        <v>10.34.86.42216</v>
      </c>
      <c r="S46" t="str">
        <f t="shared" si="1"/>
        <v>Eatonton Primary</v>
      </c>
      <c r="T46" t="str">
        <f t="shared" si="2"/>
        <v>Eatonton Primary</v>
      </c>
      <c r="U46" t="str">
        <f t="shared" si="3"/>
        <v>Eatonton Primary</v>
      </c>
      <c r="V46" t="str">
        <f t="shared" si="4"/>
        <v>EATONTON PRIMARY</v>
      </c>
      <c r="W46" t="str">
        <f t="shared" si="5"/>
        <v>EATONTON_PRIMARY</v>
      </c>
      <c r="Y46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46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46" t="str">
        <f t="shared" si="8"/>
        <v>LoadOrder, Enabled)
	VALUES
		((SELECT ID FROM Node WHERE Name LIKE 'Default'),
		'EATONTON_PRIMARY</v>
      </c>
      <c r="AB46" t="str">
        <f t="shared" si="9"/>
        <v>',
		'Eatonton Primary</v>
      </c>
      <c r="AC46" t="str">
        <f t="shared" si="10"/>
        <v>',
		'Eatonton Primary</v>
      </c>
      <c r="AD46" t="str">
        <f t="shared" si="11"/>
        <v>',
		0,
		(SELECT ID FROM Company WHERE Name LIKE 'Southern Company</v>
      </c>
      <c r="AE46" t="str">
        <f t="shared" si="12"/>
        <v>'),
		0,
		(SELECT ID FROM VendorDevice WHERE Name LIKE 'USI 2002</v>
      </c>
      <c r="AF46" t="str">
        <f t="shared" si="13"/>
        <v xml:space="preserve">'),
		(SELECT ID FROM Protocol WHERE Acronym LIKE 'Downloader'),
</v>
      </c>
      <c r="AG46" t="str">
        <f t="shared" si="14"/>
        <v xml:space="preserve">		(SELECT CONCAT('ftpType=0; connectionHostName=10.34.86.42216</v>
      </c>
      <c r="AH46" t="str">
        <f t="shared" si="15"/>
        <v>; connectionUserName=anonymous; connectionPassword=anonymous; connectionProfileID=',(SELECT ID FROM ConnectionProfile WHERE Name LIKE 'USI DFR</v>
      </c>
      <c r="AI46" t="str">
        <f t="shared" si="16"/>
        <v>'),'; schedule=0 13 ***</v>
      </c>
      <c r="AJ46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46" t="str">
        <f t="shared" si="18"/>
        <v xml:space="preserve">		1,
		0,
		0,
		0,
		0,
		0,
		0,
		0,
		0,
		5000,
		0,
		0,
		1)
GO</v>
      </c>
    </row>
    <row r="47" spans="1:37" x14ac:dyDescent="0.25">
      <c r="A47">
        <v>395</v>
      </c>
      <c r="B47" t="s">
        <v>556</v>
      </c>
      <c r="C47" t="s">
        <v>54</v>
      </c>
      <c r="E47" s="3" t="s">
        <v>676</v>
      </c>
      <c r="F47" t="s">
        <v>629</v>
      </c>
      <c r="G47">
        <v>216</v>
      </c>
      <c r="H47" t="s">
        <v>841</v>
      </c>
      <c r="I47" s="2" t="s">
        <v>621</v>
      </c>
      <c r="J47" s="2" t="s">
        <v>621</v>
      </c>
      <c r="K47" s="2">
        <v>30000</v>
      </c>
      <c r="L47" s="2" t="s">
        <v>623</v>
      </c>
      <c r="M47" s="2" t="s">
        <v>630</v>
      </c>
      <c r="N47" s="2" t="s">
        <v>795</v>
      </c>
      <c r="O47" s="2" t="s">
        <v>618</v>
      </c>
      <c r="P47">
        <v>60000</v>
      </c>
      <c r="Q47">
        <v>60010</v>
      </c>
      <c r="R47" t="str">
        <f t="shared" si="0"/>
        <v>10.34.106.64:216</v>
      </c>
      <c r="S47" t="str">
        <f t="shared" si="1"/>
        <v>Evans</v>
      </c>
      <c r="T47" t="str">
        <f t="shared" si="2"/>
        <v>Evans</v>
      </c>
      <c r="U47" t="str">
        <f t="shared" si="3"/>
        <v>Evans</v>
      </c>
      <c r="V47" t="str">
        <f t="shared" si="4"/>
        <v>EVANS</v>
      </c>
      <c r="W47" t="str">
        <f t="shared" si="5"/>
        <v>EVANS</v>
      </c>
      <c r="Y47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47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47" t="str">
        <f t="shared" si="8"/>
        <v>LoadOrder, Enabled)
	VALUES
		((SELECT ID FROM Node WHERE Name LIKE 'Default'),
		'EVANS</v>
      </c>
      <c r="AB47" t="str">
        <f t="shared" si="9"/>
        <v>',
		'Evans 230/115 DF/SE GPC</v>
      </c>
      <c r="AC47" t="str">
        <f t="shared" si="10"/>
        <v>',
		'Evans 230/115 DF/SE GPC</v>
      </c>
      <c r="AD47" t="str">
        <f t="shared" si="11"/>
        <v>',
		0,
		(SELECT ID FROM Company WHERE Name LIKE 'Southern Company</v>
      </c>
      <c r="AE47" t="str">
        <f t="shared" si="12"/>
        <v>'),
		0,
		(SELECT ID FROM VendorDevice WHERE Name LIKE 'USI 2002</v>
      </c>
      <c r="AF47" t="str">
        <f t="shared" si="13"/>
        <v xml:space="preserve">'),
		(SELECT ID FROM Protocol WHERE Acronym LIKE 'Downloader'),
</v>
      </c>
      <c r="AG47" t="str">
        <f t="shared" si="14"/>
        <v xml:space="preserve">		(SELECT CONCAT('ftpType=0; connectionHostName=10.34.106.64:216</v>
      </c>
      <c r="AH47" t="str">
        <f t="shared" si="15"/>
        <v>; connectionUserName=anonymous; connectionPassword=anonymous; connectionProfileID=',(SELECT ID FROM ConnectionProfile WHERE Name LIKE 'USI DFR</v>
      </c>
      <c r="AI47" t="str">
        <f t="shared" si="16"/>
        <v>'),'; schedule=0 13 ***</v>
      </c>
      <c r="AJ47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47" t="str">
        <f t="shared" si="18"/>
        <v xml:space="preserve">		1,
		0,
		0,
		0,
		0,
		0,
		0,
		0,
		0,
		5000,
		0,
		0,
		1)
GO</v>
      </c>
    </row>
    <row r="48" spans="1:37" x14ac:dyDescent="0.25">
      <c r="A48">
        <v>1016</v>
      </c>
      <c r="B48" t="s">
        <v>13</v>
      </c>
      <c r="C48" t="s">
        <v>625</v>
      </c>
      <c r="E48" s="3" t="s">
        <v>677</v>
      </c>
      <c r="F48" t="s">
        <v>629</v>
      </c>
      <c r="G48">
        <v>216</v>
      </c>
      <c r="H48" t="s">
        <v>842</v>
      </c>
      <c r="I48" s="2" t="s">
        <v>621</v>
      </c>
      <c r="J48" s="2" t="s">
        <v>621</v>
      </c>
      <c r="K48" s="2">
        <v>30000</v>
      </c>
      <c r="L48" s="2" t="s">
        <v>624</v>
      </c>
      <c r="M48" s="2" t="s">
        <v>630</v>
      </c>
      <c r="N48" s="2" t="s">
        <v>795</v>
      </c>
      <c r="O48" s="2" t="s">
        <v>619</v>
      </c>
      <c r="P48">
        <v>60000</v>
      </c>
      <c r="Q48">
        <v>60010</v>
      </c>
      <c r="R48" t="str">
        <f t="shared" si="0"/>
        <v>10.34.114.105:216</v>
      </c>
      <c r="S48" t="str">
        <f t="shared" si="1"/>
        <v>Faceville</v>
      </c>
      <c r="T48" t="str">
        <f t="shared" si="2"/>
        <v>Faceville</v>
      </c>
      <c r="U48" t="str">
        <f t="shared" si="3"/>
        <v>Faceville</v>
      </c>
      <c r="V48" t="str">
        <f t="shared" si="4"/>
        <v>FACEVILLE</v>
      </c>
      <c r="W48" t="str">
        <f t="shared" si="5"/>
        <v>FACEVILLE</v>
      </c>
      <c r="Y48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48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48" t="str">
        <f t="shared" si="8"/>
        <v>LoadOrder, Enabled)
	VALUES
		((SELECT ID FROM Node WHERE Name LIKE 'Default'),
		'FACEVILLE</v>
      </c>
      <c r="AB48" t="str">
        <f t="shared" si="9"/>
        <v>',
		'Faceville DME</v>
      </c>
      <c r="AC48" t="str">
        <f t="shared" si="10"/>
        <v>',
		'Faceville DME</v>
      </c>
      <c r="AD48" t="str">
        <f t="shared" si="11"/>
        <v>',
		0,
		(SELECT ID FROM Company WHERE Name LIKE 'Southern Company</v>
      </c>
      <c r="AE48" t="str">
        <f t="shared" si="12"/>
        <v>'),
		0,
		(SELECT ID FROM VendorDevice WHERE Name LIKE 'APP-601</v>
      </c>
      <c r="AF48" t="str">
        <f t="shared" si="13"/>
        <v xml:space="preserve">'),
		(SELECT ID FROM Protocol WHERE Acronym LIKE 'Downloader'),
</v>
      </c>
      <c r="AG48" t="str">
        <f t="shared" si="14"/>
        <v xml:space="preserve">		(SELECT CONCAT('ftpType=0; connectionHostName=10.34.114.105:216</v>
      </c>
      <c r="AH48" t="str">
        <f t="shared" si="15"/>
        <v>; connectionUserName=anonymous; connectionPassword=anonymous; connectionProfileID=',(SELECT ID FROM ConnectionProfile WHERE Name LIKE 'App DFR</v>
      </c>
      <c r="AI48" t="str">
        <f t="shared" si="16"/>
        <v>'),'; schedule=0 13 ***</v>
      </c>
      <c r="AJ48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48" t="str">
        <f t="shared" si="18"/>
        <v xml:space="preserve">		1,
		0,
		0,
		0,
		0,
		0,
		0,
		0,
		0,
		5000,
		0,
		0,
		1)
GO</v>
      </c>
    </row>
    <row r="49" spans="1:37" x14ac:dyDescent="0.25">
      <c r="A49">
        <v>369</v>
      </c>
      <c r="B49" t="s">
        <v>555</v>
      </c>
      <c r="C49" t="s">
        <v>171</v>
      </c>
      <c r="E49" s="3" t="s">
        <v>678</v>
      </c>
      <c r="F49" t="s">
        <v>629</v>
      </c>
      <c r="G49">
        <v>21</v>
      </c>
      <c r="H49" t="s">
        <v>843</v>
      </c>
      <c r="I49" s="2" t="s">
        <v>621</v>
      </c>
      <c r="J49" s="2" t="s">
        <v>621</v>
      </c>
      <c r="K49" s="2">
        <v>30000</v>
      </c>
      <c r="L49" s="2" t="s">
        <v>623</v>
      </c>
      <c r="M49" s="2" t="s">
        <v>630</v>
      </c>
      <c r="N49" s="2" t="s">
        <v>795</v>
      </c>
      <c r="O49" s="2" t="s">
        <v>618</v>
      </c>
      <c r="R49" t="str">
        <f t="shared" si="0"/>
        <v>10.27.156.201:21</v>
      </c>
      <c r="S49" t="str">
        <f t="shared" si="1"/>
        <v>Fifteenth Street</v>
      </c>
      <c r="T49" t="str">
        <f t="shared" si="2"/>
        <v>Fifteenth Street</v>
      </c>
      <c r="U49" t="str">
        <f t="shared" si="3"/>
        <v>Fifteenth Street</v>
      </c>
      <c r="V49" t="str">
        <f t="shared" si="4"/>
        <v>FIFTEENTH STREET</v>
      </c>
      <c r="W49" t="str">
        <f t="shared" si="5"/>
        <v>FIFTEENTH_STREET</v>
      </c>
      <c r="Y49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49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49" t="str">
        <f t="shared" si="8"/>
        <v>LoadOrder, Enabled)
	VALUES
		((SELECT ID FROM Node WHERE Name LIKE 'Default'),
		'FIFTEENTH_STREET</v>
      </c>
      <c r="AB49" t="str">
        <f t="shared" si="9"/>
        <v>',
		'Fifteenth Street DME</v>
      </c>
      <c r="AC49" t="str">
        <f t="shared" si="10"/>
        <v>',
		'Fifteenth Street DME</v>
      </c>
      <c r="AD49" t="str">
        <f t="shared" si="11"/>
        <v>',
		0,
		(SELECT ID FROM Company WHERE Name LIKE 'Southern Company</v>
      </c>
      <c r="AE49" t="str">
        <f t="shared" si="12"/>
        <v>'),
		0,
		(SELECT ID FROM VendorDevice WHERE Name LIKE 'USI 2002</v>
      </c>
      <c r="AF49" t="str">
        <f t="shared" si="13"/>
        <v xml:space="preserve">'),
		(SELECT ID FROM Protocol WHERE Acronym LIKE 'Downloader'),
</v>
      </c>
      <c r="AG49" t="str">
        <f t="shared" si="14"/>
        <v xml:space="preserve">		(SELECT CONCAT('ftpType=0; connectionHostName=10.27.156.201:21</v>
      </c>
      <c r="AH49" t="str">
        <f t="shared" si="15"/>
        <v>; connectionUserName=anonymous; connectionPassword=anonymous; connectionProfileID=',(SELECT ID FROM ConnectionProfile WHERE Name LIKE 'USI DFR</v>
      </c>
      <c r="AI49" t="str">
        <f t="shared" si="16"/>
        <v>'),'; schedule=0 13 ***</v>
      </c>
      <c r="AJ49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49" t="str">
        <f t="shared" si="18"/>
        <v xml:space="preserve">		1,
		0,
		0,
		0,
		0,
		0,
		0,
		0,
		0,
		5000,
		0,
		0,
		1)
GO</v>
      </c>
    </row>
    <row r="50" spans="1:37" x14ac:dyDescent="0.25">
      <c r="A50">
        <v>1021</v>
      </c>
      <c r="B50" t="s">
        <v>24</v>
      </c>
      <c r="C50" t="s">
        <v>24</v>
      </c>
      <c r="E50" s="3" t="s">
        <v>679</v>
      </c>
      <c r="F50" t="s">
        <v>629</v>
      </c>
      <c r="G50">
        <v>216</v>
      </c>
      <c r="H50" t="s">
        <v>844</v>
      </c>
      <c r="I50" s="2" t="s">
        <v>621</v>
      </c>
      <c r="J50" s="2" t="s">
        <v>621</v>
      </c>
      <c r="K50" s="2">
        <v>30000</v>
      </c>
      <c r="L50" s="2" t="s">
        <v>624</v>
      </c>
      <c r="M50" s="2" t="s">
        <v>630</v>
      </c>
      <c r="N50" s="2" t="s">
        <v>795</v>
      </c>
      <c r="O50" s="2" t="s">
        <v>619</v>
      </c>
      <c r="P50">
        <v>60000</v>
      </c>
      <c r="Q50">
        <v>60010</v>
      </c>
      <c r="R50" t="str">
        <f t="shared" si="0"/>
        <v>10.34.82.174:216</v>
      </c>
      <c r="S50" t="str">
        <f t="shared" si="1"/>
        <v>Flink Overlook</v>
      </c>
      <c r="T50" t="str">
        <f t="shared" si="2"/>
        <v>Flink Overlook</v>
      </c>
      <c r="U50" t="str">
        <f t="shared" si="3"/>
        <v>Flink Overlook</v>
      </c>
      <c r="V50" t="str">
        <f t="shared" si="4"/>
        <v>FLINK OVERLOOK</v>
      </c>
      <c r="W50" t="str">
        <f t="shared" si="5"/>
        <v>FLINK_OVERLOOK</v>
      </c>
      <c r="Y50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50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50" t="str">
        <f t="shared" si="8"/>
        <v>LoadOrder, Enabled)
	VALUES
		((SELECT ID FROM Node WHERE Name LIKE 'Default'),
		'FLINK_OVERLOOK</v>
      </c>
      <c r="AB50" t="str">
        <f t="shared" si="9"/>
        <v>',
		'Flink Overlook</v>
      </c>
      <c r="AC50" t="str">
        <f t="shared" si="10"/>
        <v>',
		'Flink Overlook</v>
      </c>
      <c r="AD50" t="str">
        <f t="shared" si="11"/>
        <v>',
		0,
		(SELECT ID FROM Company WHERE Name LIKE 'Southern Company</v>
      </c>
      <c r="AE50" t="str">
        <f t="shared" si="12"/>
        <v>'),
		0,
		(SELECT ID FROM VendorDevice WHERE Name LIKE 'APP-601</v>
      </c>
      <c r="AF50" t="str">
        <f t="shared" si="13"/>
        <v xml:space="preserve">'),
		(SELECT ID FROM Protocol WHERE Acronym LIKE 'Downloader'),
</v>
      </c>
      <c r="AG50" t="str">
        <f t="shared" si="14"/>
        <v xml:space="preserve">		(SELECT CONCAT('ftpType=0; connectionHostName=10.34.82.174:216</v>
      </c>
      <c r="AH50" t="str">
        <f t="shared" si="15"/>
        <v>; connectionUserName=anonymous; connectionPassword=anonymous; connectionProfileID=',(SELECT ID FROM ConnectionProfile WHERE Name LIKE 'App DFR</v>
      </c>
      <c r="AI50" t="str">
        <f t="shared" si="16"/>
        <v>'),'; schedule=0 13 ***</v>
      </c>
      <c r="AJ50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50" t="str">
        <f t="shared" si="18"/>
        <v xml:space="preserve">		1,
		0,
		0,
		0,
		0,
		0,
		0,
		0,
		0,
		5000,
		0,
		0,
		1)
GO</v>
      </c>
    </row>
    <row r="51" spans="1:37" x14ac:dyDescent="0.25">
      <c r="A51">
        <v>2</v>
      </c>
      <c r="B51" t="s">
        <v>110</v>
      </c>
      <c r="C51" t="s">
        <v>110</v>
      </c>
      <c r="E51" s="3" t="s">
        <v>681</v>
      </c>
      <c r="F51" t="s">
        <v>629</v>
      </c>
      <c r="G51">
        <v>21</v>
      </c>
      <c r="H51" t="s">
        <v>845</v>
      </c>
      <c r="I51" s="2" t="s">
        <v>621</v>
      </c>
      <c r="J51" s="2" t="s">
        <v>621</v>
      </c>
      <c r="K51" s="2">
        <v>30000</v>
      </c>
      <c r="L51" s="2" t="s">
        <v>623</v>
      </c>
      <c r="M51" s="2" t="s">
        <v>630</v>
      </c>
      <c r="N51" s="2" t="s">
        <v>795</v>
      </c>
      <c r="O51" s="2" t="s">
        <v>618</v>
      </c>
      <c r="R51" t="str">
        <f t="shared" si="0"/>
        <v>10.27.164.202:21</v>
      </c>
      <c r="S51" t="str">
        <f t="shared" si="1"/>
        <v>Fortson 230/115 DF/SE MEAG</v>
      </c>
      <c r="T51" t="str">
        <f t="shared" si="2"/>
        <v>Fortson 230/115 DF/SE MEAG</v>
      </c>
      <c r="U51" t="str">
        <f t="shared" si="3"/>
        <v>Fortson 230/115 DF/SE MEAG</v>
      </c>
      <c r="V51" t="str">
        <f t="shared" si="4"/>
        <v>FORTSON 230/115 DF/SE MEAG</v>
      </c>
      <c r="W51" t="str">
        <f t="shared" si="5"/>
        <v>FORTSON_230/115_DF/SE_MEAG</v>
      </c>
      <c r="Y51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51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51" t="str">
        <f t="shared" si="8"/>
        <v>LoadOrder, Enabled)
	VALUES
		((SELECT ID FROM Node WHERE Name LIKE 'Default'),
		'FORTSON_230/115_DF/SE_MEAG</v>
      </c>
      <c r="AB51" t="str">
        <f t="shared" si="9"/>
        <v>',
		'Fortson 230/115 DF/SE MEAG</v>
      </c>
      <c r="AC51" t="str">
        <f t="shared" si="10"/>
        <v>',
		'Fortson 230/115 DF/SE MEAG</v>
      </c>
      <c r="AD51" t="str">
        <f t="shared" si="11"/>
        <v>',
		0,
		(SELECT ID FROM Company WHERE Name LIKE 'Southern Company</v>
      </c>
      <c r="AE51" t="str">
        <f t="shared" si="12"/>
        <v>'),
		0,
		(SELECT ID FROM VendorDevice WHERE Name LIKE 'USI 2002</v>
      </c>
      <c r="AF51" t="str">
        <f t="shared" si="13"/>
        <v xml:space="preserve">'),
		(SELECT ID FROM Protocol WHERE Acronym LIKE 'Downloader'),
</v>
      </c>
      <c r="AG51" t="str">
        <f t="shared" si="14"/>
        <v xml:space="preserve">		(SELECT CONCAT('ftpType=0; connectionHostName=10.27.164.202:21</v>
      </c>
      <c r="AH51" t="str">
        <f t="shared" si="15"/>
        <v>; connectionUserName=anonymous; connectionPassword=anonymous; connectionProfileID=',(SELECT ID FROM ConnectionProfile WHERE Name LIKE 'USI DFR</v>
      </c>
      <c r="AI51" t="str">
        <f t="shared" si="16"/>
        <v>'),'; schedule=0 13 ***</v>
      </c>
      <c r="AJ51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51" t="str">
        <f t="shared" si="18"/>
        <v xml:space="preserve">		1,
		0,
		0,
		0,
		0,
		0,
		0,
		0,
		0,
		5000,
		0,
		0,
		1)
GO</v>
      </c>
    </row>
    <row r="52" spans="1:37" x14ac:dyDescent="0.25">
      <c r="A52">
        <v>431</v>
      </c>
      <c r="B52" t="s">
        <v>554</v>
      </c>
      <c r="C52" t="s">
        <v>318</v>
      </c>
      <c r="E52" s="3" t="s">
        <v>680</v>
      </c>
      <c r="F52" t="s">
        <v>629</v>
      </c>
      <c r="G52">
        <v>21</v>
      </c>
      <c r="H52" t="s">
        <v>846</v>
      </c>
      <c r="I52" s="2" t="s">
        <v>621</v>
      </c>
      <c r="J52" s="2" t="s">
        <v>621</v>
      </c>
      <c r="K52" s="2">
        <v>30000</v>
      </c>
      <c r="L52" s="2" t="s">
        <v>623</v>
      </c>
      <c r="M52" s="2" t="s">
        <v>630</v>
      </c>
      <c r="N52" s="2" t="s">
        <v>795</v>
      </c>
      <c r="O52" s="2" t="s">
        <v>618</v>
      </c>
      <c r="R52" t="str">
        <f t="shared" si="0"/>
        <v>10.27.156.169:21</v>
      </c>
      <c r="S52" t="str">
        <f t="shared" si="1"/>
        <v>FORTSON 500</v>
      </c>
      <c r="T52" t="str">
        <f t="shared" si="2"/>
        <v>FORTSON 500</v>
      </c>
      <c r="U52" t="str">
        <f t="shared" si="3"/>
        <v>FORTSON 500</v>
      </c>
      <c r="V52" t="str">
        <f t="shared" si="4"/>
        <v>FORTSON 500</v>
      </c>
      <c r="W52" t="str">
        <f t="shared" si="5"/>
        <v>FORTSON_500</v>
      </c>
      <c r="Y52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52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52" t="str">
        <f t="shared" si="8"/>
        <v>LoadOrder, Enabled)
	VALUES
		((SELECT ID FROM Node WHERE Name LIKE 'Default'),
		'FORTSON_500</v>
      </c>
      <c r="AB52" t="str">
        <f t="shared" si="9"/>
        <v>',
		'FORTSON 500KV DME</v>
      </c>
      <c r="AC52" t="str">
        <f t="shared" si="10"/>
        <v>',
		'FORTSON 500KV DME</v>
      </c>
      <c r="AD52" t="str">
        <f t="shared" si="11"/>
        <v>',
		0,
		(SELECT ID FROM Company WHERE Name LIKE 'Southern Company</v>
      </c>
      <c r="AE52" t="str">
        <f t="shared" si="12"/>
        <v>'),
		0,
		(SELECT ID FROM VendorDevice WHERE Name LIKE 'USI 2002</v>
      </c>
      <c r="AF52" t="str">
        <f t="shared" si="13"/>
        <v xml:space="preserve">'),
		(SELECT ID FROM Protocol WHERE Acronym LIKE 'Downloader'),
</v>
      </c>
      <c r="AG52" t="str">
        <f t="shared" si="14"/>
        <v xml:space="preserve">		(SELECT CONCAT('ftpType=0; connectionHostName=10.27.156.169:21</v>
      </c>
      <c r="AH52" t="str">
        <f t="shared" si="15"/>
        <v>; connectionUserName=anonymous; connectionPassword=anonymous; connectionProfileID=',(SELECT ID FROM ConnectionProfile WHERE Name LIKE 'USI DFR</v>
      </c>
      <c r="AI52" t="str">
        <f t="shared" si="16"/>
        <v>'),'; schedule=0 13 ***</v>
      </c>
      <c r="AJ52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52" t="str">
        <f t="shared" si="18"/>
        <v xml:space="preserve">		1,
		0,
		0,
		0,
		0,
		0,
		0,
		0,
		0,
		5000,
		0,
		0,
		1)
GO</v>
      </c>
    </row>
    <row r="53" spans="1:37" x14ac:dyDescent="0.25">
      <c r="A53">
        <v>8</v>
      </c>
      <c r="B53" t="s">
        <v>58</v>
      </c>
      <c r="C53" t="s">
        <v>58</v>
      </c>
      <c r="E53" s="3" t="s">
        <v>682</v>
      </c>
      <c r="F53" t="s">
        <v>629</v>
      </c>
      <c r="G53">
        <v>21</v>
      </c>
      <c r="H53" t="s">
        <v>847</v>
      </c>
      <c r="I53" s="2" t="s">
        <v>621</v>
      </c>
      <c r="J53" s="2" t="s">
        <v>621</v>
      </c>
      <c r="K53" s="2">
        <v>30000</v>
      </c>
      <c r="L53" s="2" t="s">
        <v>623</v>
      </c>
      <c r="M53" s="2" t="s">
        <v>630</v>
      </c>
      <c r="N53" s="2" t="s">
        <v>795</v>
      </c>
      <c r="O53" s="2" t="s">
        <v>618</v>
      </c>
      <c r="R53" t="str">
        <f t="shared" si="0"/>
        <v>10.27.163.73:21</v>
      </c>
      <c r="S53" t="str">
        <f t="shared" si="1"/>
        <v>Fortson 500 DF/SE MEAG</v>
      </c>
      <c r="T53" t="str">
        <f t="shared" si="2"/>
        <v>Fortson 500 DF/SE MEAG</v>
      </c>
      <c r="U53" t="str">
        <f t="shared" si="3"/>
        <v>Fortson 500 DF/SE MEAG</v>
      </c>
      <c r="V53" t="str">
        <f t="shared" si="4"/>
        <v>FORTSON 500 DF/SE MEAG</v>
      </c>
      <c r="W53" t="str">
        <f t="shared" si="5"/>
        <v>FORTSON_500_DF/SE_MEAG</v>
      </c>
      <c r="Y53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53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53" t="str">
        <f t="shared" si="8"/>
        <v>LoadOrder, Enabled)
	VALUES
		((SELECT ID FROM Node WHERE Name LIKE 'Default'),
		'FORTSON_500_DF/SE_MEAG</v>
      </c>
      <c r="AB53" t="str">
        <f t="shared" si="9"/>
        <v>',
		'Fortson 500 DF/SE MEAG</v>
      </c>
      <c r="AC53" t="str">
        <f t="shared" si="10"/>
        <v>',
		'Fortson 500 DF/SE MEAG</v>
      </c>
      <c r="AD53" t="str">
        <f t="shared" si="11"/>
        <v>',
		0,
		(SELECT ID FROM Company WHERE Name LIKE 'Southern Company</v>
      </c>
      <c r="AE53" t="str">
        <f t="shared" si="12"/>
        <v>'),
		0,
		(SELECT ID FROM VendorDevice WHERE Name LIKE 'USI 2002</v>
      </c>
      <c r="AF53" t="str">
        <f t="shared" si="13"/>
        <v xml:space="preserve">'),
		(SELECT ID FROM Protocol WHERE Acronym LIKE 'Downloader'),
</v>
      </c>
      <c r="AG53" t="str">
        <f t="shared" si="14"/>
        <v xml:space="preserve">		(SELECT CONCAT('ftpType=0; connectionHostName=10.27.163.73:21</v>
      </c>
      <c r="AH53" t="str">
        <f t="shared" si="15"/>
        <v>; connectionUserName=anonymous; connectionPassword=anonymous; connectionProfileID=',(SELECT ID FROM ConnectionProfile WHERE Name LIKE 'USI DFR</v>
      </c>
      <c r="AI53" t="str">
        <f t="shared" si="16"/>
        <v>'),'; schedule=0 13 ***</v>
      </c>
      <c r="AJ53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53" t="str">
        <f t="shared" si="18"/>
        <v xml:space="preserve">		1,
		0,
		0,
		0,
		0,
		0,
		0,
		0,
		0,
		5000,
		0,
		0,
		1)
GO</v>
      </c>
    </row>
    <row r="54" spans="1:37" x14ac:dyDescent="0.25">
      <c r="A54">
        <v>317</v>
      </c>
      <c r="B54" t="s">
        <v>553</v>
      </c>
      <c r="C54" t="s">
        <v>156</v>
      </c>
      <c r="E54" s="3" t="s">
        <v>683</v>
      </c>
      <c r="F54" t="s">
        <v>629</v>
      </c>
      <c r="G54">
        <v>216</v>
      </c>
      <c r="H54" t="s">
        <v>848</v>
      </c>
      <c r="I54" s="2" t="s">
        <v>621</v>
      </c>
      <c r="J54" s="2" t="s">
        <v>621</v>
      </c>
      <c r="K54" s="2">
        <v>30000</v>
      </c>
      <c r="L54" s="2" t="s">
        <v>623</v>
      </c>
      <c r="M54" s="2" t="s">
        <v>630</v>
      </c>
      <c r="N54" s="2" t="s">
        <v>795</v>
      </c>
      <c r="O54" s="2" t="s">
        <v>618</v>
      </c>
      <c r="P54">
        <v>60000</v>
      </c>
      <c r="Q54">
        <v>60010</v>
      </c>
      <c r="R54" t="str">
        <f t="shared" si="0"/>
        <v>10.34.76.247:216</v>
      </c>
      <c r="S54" t="str">
        <f t="shared" si="1"/>
        <v>Gainesville 1</v>
      </c>
      <c r="T54" t="str">
        <f t="shared" si="2"/>
        <v>Gainesville 1</v>
      </c>
      <c r="U54" t="str">
        <f t="shared" si="3"/>
        <v>Gainesville 1</v>
      </c>
      <c r="V54" t="str">
        <f t="shared" si="4"/>
        <v>GAINESVILLE 1</v>
      </c>
      <c r="W54" t="str">
        <f t="shared" si="5"/>
        <v>GAINESVILLE_1</v>
      </c>
      <c r="Y54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54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54" t="str">
        <f t="shared" si="8"/>
        <v>LoadOrder, Enabled)
	VALUES
		((SELECT ID FROM Node WHERE Name LIKE 'Default'),
		'GAINESVILLE_1</v>
      </c>
      <c r="AB54" t="str">
        <f t="shared" si="9"/>
        <v>',
		'Gainesville #1 115/46kV DME GPC</v>
      </c>
      <c r="AC54" t="str">
        <f t="shared" si="10"/>
        <v>',
		'Gainesville #1 115/46kV DME GPC</v>
      </c>
      <c r="AD54" t="str">
        <f t="shared" si="11"/>
        <v>',
		0,
		(SELECT ID FROM Company WHERE Name LIKE 'Southern Company</v>
      </c>
      <c r="AE54" t="str">
        <f t="shared" si="12"/>
        <v>'),
		0,
		(SELECT ID FROM VendorDevice WHERE Name LIKE 'USI 2002</v>
      </c>
      <c r="AF54" t="str">
        <f t="shared" si="13"/>
        <v xml:space="preserve">'),
		(SELECT ID FROM Protocol WHERE Acronym LIKE 'Downloader'),
</v>
      </c>
      <c r="AG54" t="str">
        <f t="shared" si="14"/>
        <v xml:space="preserve">		(SELECT CONCAT('ftpType=0; connectionHostName=10.34.76.247:216</v>
      </c>
      <c r="AH54" t="str">
        <f t="shared" si="15"/>
        <v>; connectionUserName=anonymous; connectionPassword=anonymous; connectionProfileID=',(SELECT ID FROM ConnectionProfile WHERE Name LIKE 'USI DFR</v>
      </c>
      <c r="AI54" t="str">
        <f t="shared" si="16"/>
        <v>'),'; schedule=0 13 ***</v>
      </c>
      <c r="AJ54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54" t="str">
        <f t="shared" si="18"/>
        <v xml:space="preserve">		1,
		0,
		0,
		0,
		0,
		0,
		0,
		0,
		0,
		5000,
		0,
		0,
		1)
GO</v>
      </c>
    </row>
    <row r="55" spans="1:37" x14ac:dyDescent="0.25">
      <c r="A55">
        <v>306</v>
      </c>
      <c r="B55" t="s">
        <v>622</v>
      </c>
      <c r="C55" t="s">
        <v>213</v>
      </c>
      <c r="E55" s="3" t="s">
        <v>684</v>
      </c>
      <c r="F55" t="s">
        <v>629</v>
      </c>
      <c r="G55">
        <v>216</v>
      </c>
      <c r="H55" t="s">
        <v>849</v>
      </c>
      <c r="I55" s="2" t="s">
        <v>621</v>
      </c>
      <c r="J55" s="2" t="s">
        <v>621</v>
      </c>
      <c r="K55" s="2">
        <v>30000</v>
      </c>
      <c r="L55" s="2" t="s">
        <v>623</v>
      </c>
      <c r="M55" s="2" t="s">
        <v>630</v>
      </c>
      <c r="N55" s="2" t="s">
        <v>795</v>
      </c>
      <c r="O55" s="2" t="s">
        <v>618</v>
      </c>
      <c r="P55">
        <v>60000</v>
      </c>
      <c r="Q55">
        <v>60010</v>
      </c>
      <c r="R55" t="str">
        <f t="shared" si="0"/>
        <v>10.34.106.46:216</v>
      </c>
      <c r="S55" t="str">
        <f t="shared" si="1"/>
        <v>Gainesville 2</v>
      </c>
      <c r="T55" t="str">
        <f t="shared" si="2"/>
        <v>Gainesville 2</v>
      </c>
      <c r="U55" t="str">
        <f t="shared" si="3"/>
        <v>Gainesville 2</v>
      </c>
      <c r="V55" t="str">
        <f t="shared" si="4"/>
        <v>GAINESVILLE 2</v>
      </c>
      <c r="W55" t="str">
        <f t="shared" si="5"/>
        <v>GAINESVILLE_2</v>
      </c>
      <c r="Y55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55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55" t="str">
        <f t="shared" si="8"/>
        <v>LoadOrder, Enabled)
	VALUES
		((SELECT ID FROM Node WHERE Name LIKE 'Default'),
		'GAINESVILLE_2</v>
      </c>
      <c r="AB55" t="str">
        <f t="shared" si="9"/>
        <v>',
		'GAINESVILLE #2 DME GPC</v>
      </c>
      <c r="AC55" t="str">
        <f t="shared" si="10"/>
        <v>',
		'GAINESVILLE #2 DME GPC</v>
      </c>
      <c r="AD55" t="str">
        <f t="shared" si="11"/>
        <v>',
		0,
		(SELECT ID FROM Company WHERE Name LIKE 'Southern Company</v>
      </c>
      <c r="AE55" t="str">
        <f t="shared" si="12"/>
        <v>'),
		0,
		(SELECT ID FROM VendorDevice WHERE Name LIKE 'USI 2002</v>
      </c>
      <c r="AF55" t="str">
        <f t="shared" si="13"/>
        <v xml:space="preserve">'),
		(SELECT ID FROM Protocol WHERE Acronym LIKE 'Downloader'),
</v>
      </c>
      <c r="AG55" t="str">
        <f t="shared" si="14"/>
        <v xml:space="preserve">		(SELECT CONCAT('ftpType=0; connectionHostName=10.34.106.46:216</v>
      </c>
      <c r="AH55" t="str">
        <f t="shared" si="15"/>
        <v>; connectionUserName=anonymous; connectionPassword=anonymous; connectionProfileID=',(SELECT ID FROM ConnectionProfile WHERE Name LIKE 'USI DFR</v>
      </c>
      <c r="AI55" t="str">
        <f t="shared" si="16"/>
        <v>'),'; schedule=0 13 ***</v>
      </c>
      <c r="AJ55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55" t="str">
        <f t="shared" si="18"/>
        <v xml:space="preserve">		1,
		0,
		0,
		0,
		0,
		0,
		0,
		0,
		0,
		5000,
		0,
		0,
		1)
GO</v>
      </c>
    </row>
    <row r="56" spans="1:37" x14ac:dyDescent="0.25">
      <c r="A56">
        <v>282</v>
      </c>
      <c r="B56" t="s">
        <v>552</v>
      </c>
      <c r="C56" t="s">
        <v>31</v>
      </c>
      <c r="E56" s="3" t="s">
        <v>685</v>
      </c>
      <c r="F56" t="s">
        <v>629</v>
      </c>
      <c r="G56">
        <v>216</v>
      </c>
      <c r="H56" t="s">
        <v>850</v>
      </c>
      <c r="I56" s="2" t="s">
        <v>621</v>
      </c>
      <c r="J56" s="2" t="s">
        <v>621</v>
      </c>
      <c r="K56" s="2">
        <v>30000</v>
      </c>
      <c r="L56" s="2" t="s">
        <v>623</v>
      </c>
      <c r="M56" s="2" t="s">
        <v>630</v>
      </c>
      <c r="N56" s="2" t="s">
        <v>795</v>
      </c>
      <c r="O56" s="2" t="s">
        <v>618</v>
      </c>
      <c r="P56">
        <v>60000</v>
      </c>
      <c r="Q56">
        <v>60010</v>
      </c>
      <c r="R56" t="str">
        <f t="shared" si="0"/>
        <v>10.34.110.202:216</v>
      </c>
      <c r="S56" t="str">
        <f t="shared" si="1"/>
        <v>Gerdau</v>
      </c>
      <c r="T56" t="str">
        <f t="shared" si="2"/>
        <v>Gerdau</v>
      </c>
      <c r="U56" t="str">
        <f t="shared" si="3"/>
        <v>Gerdau</v>
      </c>
      <c r="V56" t="str">
        <f t="shared" si="4"/>
        <v>GERDAU</v>
      </c>
      <c r="W56" t="str">
        <f t="shared" si="5"/>
        <v>GERDAU</v>
      </c>
      <c r="Y56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56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56" t="str">
        <f t="shared" si="8"/>
        <v>LoadOrder, Enabled)
	VALUES
		((SELECT ID FROM Node WHERE Name LIKE 'Default'),
		'GERDAU</v>
      </c>
      <c r="AB56" t="str">
        <f t="shared" si="9"/>
        <v>',
		'Gerdau 230/34/13 DME GPC</v>
      </c>
      <c r="AC56" t="str">
        <f t="shared" si="10"/>
        <v>',
		'Gerdau 230/34/13 DME GPC</v>
      </c>
      <c r="AD56" t="str">
        <f t="shared" si="11"/>
        <v>',
		0,
		(SELECT ID FROM Company WHERE Name LIKE 'Southern Company</v>
      </c>
      <c r="AE56" t="str">
        <f t="shared" si="12"/>
        <v>'),
		0,
		(SELECT ID FROM VendorDevice WHERE Name LIKE 'USI 2002</v>
      </c>
      <c r="AF56" t="str">
        <f t="shared" si="13"/>
        <v xml:space="preserve">'),
		(SELECT ID FROM Protocol WHERE Acronym LIKE 'Downloader'),
</v>
      </c>
      <c r="AG56" t="str">
        <f t="shared" si="14"/>
        <v xml:space="preserve">		(SELECT CONCAT('ftpType=0; connectionHostName=10.34.110.202:216</v>
      </c>
      <c r="AH56" t="str">
        <f t="shared" si="15"/>
        <v>; connectionUserName=anonymous; connectionPassword=anonymous; connectionProfileID=',(SELECT ID FROM ConnectionProfile WHERE Name LIKE 'USI DFR</v>
      </c>
      <c r="AI56" t="str">
        <f t="shared" si="16"/>
        <v>'),'; schedule=0 13 ***</v>
      </c>
      <c r="AJ56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56" t="str">
        <f t="shared" si="18"/>
        <v xml:space="preserve">		1,
		0,
		0,
		0,
		0,
		0,
		0,
		0,
		0,
		5000,
		0,
		0,
		1)
GO</v>
      </c>
    </row>
    <row r="57" spans="1:37" x14ac:dyDescent="0.25">
      <c r="A57">
        <v>380</v>
      </c>
      <c r="B57" t="s">
        <v>551</v>
      </c>
      <c r="C57" t="s">
        <v>232</v>
      </c>
      <c r="E57" s="3" t="s">
        <v>686</v>
      </c>
      <c r="F57" t="s">
        <v>629</v>
      </c>
      <c r="G57">
        <v>21</v>
      </c>
      <c r="H57" t="s">
        <v>851</v>
      </c>
      <c r="I57" s="2" t="s">
        <v>621</v>
      </c>
      <c r="J57" s="2" t="s">
        <v>621</v>
      </c>
      <c r="K57" s="2">
        <v>30000</v>
      </c>
      <c r="L57" s="2" t="s">
        <v>623</v>
      </c>
      <c r="M57" s="2" t="s">
        <v>630</v>
      </c>
      <c r="N57" s="2" t="s">
        <v>795</v>
      </c>
      <c r="O57" s="2" t="s">
        <v>618</v>
      </c>
      <c r="R57" t="str">
        <f t="shared" si="0"/>
        <v>10.27.164.70:21</v>
      </c>
      <c r="S57" t="str">
        <f t="shared" si="1"/>
        <v>Goat Rock 115</v>
      </c>
      <c r="T57" t="str">
        <f t="shared" si="2"/>
        <v>Goat Rock 115</v>
      </c>
      <c r="U57" t="str">
        <f t="shared" si="3"/>
        <v>Goat Rock 115</v>
      </c>
      <c r="V57" t="str">
        <f t="shared" si="4"/>
        <v>GOAT ROCK 115</v>
      </c>
      <c r="W57" t="str">
        <f t="shared" si="5"/>
        <v>GOAT_ROCK_115</v>
      </c>
      <c r="Y57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57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57" t="str">
        <f t="shared" si="8"/>
        <v>LoadOrder, Enabled)
	VALUES
		((SELECT ID FROM Node WHERE Name LIKE 'Default'),
		'GOAT_ROCK_115</v>
      </c>
      <c r="AB57" t="str">
        <f t="shared" si="9"/>
        <v>',
		'Goat Rock 115kV DF/SE GPC</v>
      </c>
      <c r="AC57" t="str">
        <f t="shared" si="10"/>
        <v>',
		'Goat Rock 115kV DF/SE GPC</v>
      </c>
      <c r="AD57" t="str">
        <f t="shared" si="11"/>
        <v>',
		0,
		(SELECT ID FROM Company WHERE Name LIKE 'Southern Company</v>
      </c>
      <c r="AE57" t="str">
        <f t="shared" si="12"/>
        <v>'),
		0,
		(SELECT ID FROM VendorDevice WHERE Name LIKE 'USI 2002</v>
      </c>
      <c r="AF57" t="str">
        <f t="shared" si="13"/>
        <v xml:space="preserve">'),
		(SELECT ID FROM Protocol WHERE Acronym LIKE 'Downloader'),
</v>
      </c>
      <c r="AG57" t="str">
        <f t="shared" si="14"/>
        <v xml:space="preserve">		(SELECT CONCAT('ftpType=0; connectionHostName=10.27.164.70:21</v>
      </c>
      <c r="AH57" t="str">
        <f t="shared" si="15"/>
        <v>; connectionUserName=anonymous; connectionPassword=anonymous; connectionProfileID=',(SELECT ID FROM ConnectionProfile WHERE Name LIKE 'USI DFR</v>
      </c>
      <c r="AI57" t="str">
        <f t="shared" si="16"/>
        <v>'),'; schedule=0 13 ***</v>
      </c>
      <c r="AJ57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57" t="str">
        <f t="shared" si="18"/>
        <v xml:space="preserve">		1,
		0,
		0,
		0,
		0,
		0,
		0,
		0,
		0,
		5000,
		0,
		0,
		1)
GO</v>
      </c>
    </row>
    <row r="58" spans="1:37" x14ac:dyDescent="0.25">
      <c r="A58">
        <v>379</v>
      </c>
      <c r="B58" t="s">
        <v>550</v>
      </c>
      <c r="C58" t="s">
        <v>234</v>
      </c>
      <c r="E58" s="3" t="s">
        <v>687</v>
      </c>
      <c r="F58" t="s">
        <v>629</v>
      </c>
      <c r="G58">
        <v>21</v>
      </c>
      <c r="H58" t="s">
        <v>852</v>
      </c>
      <c r="I58" s="2" t="s">
        <v>621</v>
      </c>
      <c r="J58" s="2" t="s">
        <v>621</v>
      </c>
      <c r="K58" s="2">
        <v>30000</v>
      </c>
      <c r="L58" s="2" t="s">
        <v>623</v>
      </c>
      <c r="M58" s="2" t="s">
        <v>630</v>
      </c>
      <c r="N58" s="2" t="s">
        <v>795</v>
      </c>
      <c r="O58" s="2" t="s">
        <v>618</v>
      </c>
      <c r="R58" t="str">
        <f t="shared" si="0"/>
        <v>10.27.164.110:21</v>
      </c>
      <c r="S58" t="str">
        <f t="shared" si="1"/>
        <v>Goat Rock 230</v>
      </c>
      <c r="T58" t="str">
        <f t="shared" si="2"/>
        <v>Goat Rock 230</v>
      </c>
      <c r="U58" t="str">
        <f t="shared" si="3"/>
        <v>Goat Rock 230</v>
      </c>
      <c r="V58" t="str">
        <f t="shared" si="4"/>
        <v>GOAT ROCK 230</v>
      </c>
      <c r="W58" t="str">
        <f t="shared" si="5"/>
        <v>GOAT_ROCK_230</v>
      </c>
      <c r="Y58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58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58" t="str">
        <f t="shared" si="8"/>
        <v>LoadOrder, Enabled)
	VALUES
		((SELECT ID FROM Node WHERE Name LIKE 'Default'),
		'GOAT_ROCK_230</v>
      </c>
      <c r="AB58" t="str">
        <f t="shared" si="9"/>
        <v>',
		'Goat Rock 230 DF/SE GPC</v>
      </c>
      <c r="AC58" t="str">
        <f t="shared" si="10"/>
        <v>',
		'Goat Rock 230 DF/SE GPC</v>
      </c>
      <c r="AD58" t="str">
        <f t="shared" si="11"/>
        <v>',
		0,
		(SELECT ID FROM Company WHERE Name LIKE 'Southern Company</v>
      </c>
      <c r="AE58" t="str">
        <f t="shared" si="12"/>
        <v>'),
		0,
		(SELECT ID FROM VendorDevice WHERE Name LIKE 'USI 2002</v>
      </c>
      <c r="AF58" t="str">
        <f t="shared" si="13"/>
        <v xml:space="preserve">'),
		(SELECT ID FROM Protocol WHERE Acronym LIKE 'Downloader'),
</v>
      </c>
      <c r="AG58" t="str">
        <f t="shared" si="14"/>
        <v xml:space="preserve">		(SELECT CONCAT('ftpType=0; connectionHostName=10.27.164.110:21</v>
      </c>
      <c r="AH58" t="str">
        <f t="shared" si="15"/>
        <v>; connectionUserName=anonymous; connectionPassword=anonymous; connectionProfileID=',(SELECT ID FROM ConnectionProfile WHERE Name LIKE 'USI DFR</v>
      </c>
      <c r="AI58" t="str">
        <f t="shared" si="16"/>
        <v>'),'; schedule=0 13 ***</v>
      </c>
      <c r="AJ58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58" t="str">
        <f t="shared" si="18"/>
        <v xml:space="preserve">		1,
		0,
		0,
		0,
		0,
		0,
		0,
		0,
		0,
		5000,
		0,
		0,
		1)
GO</v>
      </c>
    </row>
    <row r="59" spans="1:37" x14ac:dyDescent="0.25">
      <c r="A59">
        <v>1022</v>
      </c>
      <c r="B59" t="s">
        <v>22</v>
      </c>
      <c r="C59" t="s">
        <v>22</v>
      </c>
      <c r="E59" s="3" t="s">
        <v>688</v>
      </c>
      <c r="F59" t="s">
        <v>629</v>
      </c>
      <c r="G59">
        <v>216</v>
      </c>
      <c r="H59" t="s">
        <v>853</v>
      </c>
      <c r="I59" s="2" t="s">
        <v>621</v>
      </c>
      <c r="J59" s="2" t="s">
        <v>621</v>
      </c>
      <c r="K59" s="2">
        <v>30000</v>
      </c>
      <c r="L59" s="2" t="s">
        <v>624</v>
      </c>
      <c r="M59" s="2" t="s">
        <v>630</v>
      </c>
      <c r="N59" s="2" t="s">
        <v>795</v>
      </c>
      <c r="O59" s="2" t="s">
        <v>619</v>
      </c>
      <c r="P59">
        <v>60000</v>
      </c>
      <c r="Q59">
        <v>60010</v>
      </c>
      <c r="R59" t="str">
        <f t="shared" si="0"/>
        <v>10.34.79.211:216</v>
      </c>
      <c r="S59" t="str">
        <f t="shared" si="1"/>
        <v>Goldens Creek</v>
      </c>
      <c r="T59" t="str">
        <f t="shared" si="2"/>
        <v>Goldens Creek</v>
      </c>
      <c r="U59" t="str">
        <f t="shared" si="3"/>
        <v>Goldens Creek</v>
      </c>
      <c r="V59" t="str">
        <f t="shared" si="4"/>
        <v>GOLDENS CREEK</v>
      </c>
      <c r="W59" t="str">
        <f t="shared" si="5"/>
        <v>GOLDENS_CREEK</v>
      </c>
      <c r="Y59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59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59" t="str">
        <f t="shared" si="8"/>
        <v>LoadOrder, Enabled)
	VALUES
		((SELECT ID FROM Node WHERE Name LIKE 'Default'),
		'GOLDENS_CREEK</v>
      </c>
      <c r="AB59" t="str">
        <f t="shared" si="9"/>
        <v>',
		'Goldens Creek</v>
      </c>
      <c r="AC59" t="str">
        <f t="shared" si="10"/>
        <v>',
		'Goldens Creek</v>
      </c>
      <c r="AD59" t="str">
        <f t="shared" si="11"/>
        <v>',
		0,
		(SELECT ID FROM Company WHERE Name LIKE 'Southern Company</v>
      </c>
      <c r="AE59" t="str">
        <f t="shared" si="12"/>
        <v>'),
		0,
		(SELECT ID FROM VendorDevice WHERE Name LIKE 'APP-601</v>
      </c>
      <c r="AF59" t="str">
        <f t="shared" si="13"/>
        <v xml:space="preserve">'),
		(SELECT ID FROM Protocol WHERE Acronym LIKE 'Downloader'),
</v>
      </c>
      <c r="AG59" t="str">
        <f t="shared" si="14"/>
        <v xml:space="preserve">		(SELECT CONCAT('ftpType=0; connectionHostName=10.34.79.211:216</v>
      </c>
      <c r="AH59" t="str">
        <f t="shared" si="15"/>
        <v>; connectionUserName=anonymous; connectionPassword=anonymous; connectionProfileID=',(SELECT ID FROM ConnectionProfile WHERE Name LIKE 'App DFR</v>
      </c>
      <c r="AI59" t="str">
        <f t="shared" si="16"/>
        <v>'),'; schedule=0 13 ***</v>
      </c>
      <c r="AJ59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59" t="str">
        <f t="shared" si="18"/>
        <v xml:space="preserve">		1,
		0,
		0,
		0,
		0,
		0,
		0,
		0,
		0,
		5000,
		0,
		0,
		1)
GO</v>
      </c>
    </row>
    <row r="60" spans="1:37" x14ac:dyDescent="0.25">
      <c r="A60">
        <v>1019</v>
      </c>
      <c r="B60" t="s">
        <v>608</v>
      </c>
      <c r="C60" t="s">
        <v>16</v>
      </c>
      <c r="E60" s="3" t="s">
        <v>689</v>
      </c>
      <c r="F60" t="s">
        <v>629</v>
      </c>
      <c r="G60">
        <v>216</v>
      </c>
      <c r="H60" t="s">
        <v>854</v>
      </c>
      <c r="I60" s="2" t="s">
        <v>621</v>
      </c>
      <c r="J60" s="2" t="s">
        <v>621</v>
      </c>
      <c r="K60" s="2">
        <v>30000</v>
      </c>
      <c r="L60" s="2" t="s">
        <v>624</v>
      </c>
      <c r="M60" s="2" t="s">
        <v>630</v>
      </c>
      <c r="N60" s="2" t="s">
        <v>795</v>
      </c>
      <c r="O60" s="2" t="s">
        <v>619</v>
      </c>
      <c r="P60">
        <v>60000</v>
      </c>
      <c r="Q60">
        <v>60010</v>
      </c>
      <c r="R60" t="str">
        <f t="shared" si="0"/>
        <v>10.34.82.204:216</v>
      </c>
      <c r="S60" t="str">
        <f t="shared" si="1"/>
        <v>Goose Pond Road</v>
      </c>
      <c r="T60" t="str">
        <f t="shared" si="2"/>
        <v>Goose Pond Road</v>
      </c>
      <c r="U60" t="str">
        <f t="shared" si="3"/>
        <v>Goose Pond Road</v>
      </c>
      <c r="V60" t="str">
        <f t="shared" si="4"/>
        <v>GOOSE POND ROAD</v>
      </c>
      <c r="W60" t="str">
        <f t="shared" si="5"/>
        <v>GOOSE_POND_ROAD</v>
      </c>
      <c r="Y60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60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60" t="str">
        <f t="shared" si="8"/>
        <v>LoadOrder, Enabled)
	VALUES
		((SELECT ID FROM Node WHERE Name LIKE 'Default'),
		'GOOSE_POND_ROAD</v>
      </c>
      <c r="AB60" t="str">
        <f t="shared" si="9"/>
        <v>',
		'Goose Pond Road DME</v>
      </c>
      <c r="AC60" t="str">
        <f t="shared" si="10"/>
        <v>',
		'Goose Pond Road DME</v>
      </c>
      <c r="AD60" t="str">
        <f t="shared" si="11"/>
        <v>',
		0,
		(SELECT ID FROM Company WHERE Name LIKE 'Southern Company</v>
      </c>
      <c r="AE60" t="str">
        <f t="shared" si="12"/>
        <v>'),
		0,
		(SELECT ID FROM VendorDevice WHERE Name LIKE 'APP-601</v>
      </c>
      <c r="AF60" t="str">
        <f t="shared" si="13"/>
        <v xml:space="preserve">'),
		(SELECT ID FROM Protocol WHERE Acronym LIKE 'Downloader'),
</v>
      </c>
      <c r="AG60" t="str">
        <f t="shared" si="14"/>
        <v xml:space="preserve">		(SELECT CONCAT('ftpType=0; connectionHostName=10.34.82.204:216</v>
      </c>
      <c r="AH60" t="str">
        <f t="shared" si="15"/>
        <v>; connectionUserName=anonymous; connectionPassword=anonymous; connectionProfileID=',(SELECT ID FROM ConnectionProfile WHERE Name LIKE 'App DFR</v>
      </c>
      <c r="AI60" t="str">
        <f t="shared" si="16"/>
        <v>'),'; schedule=0 13 ***</v>
      </c>
      <c r="AJ60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60" t="str">
        <f t="shared" si="18"/>
        <v xml:space="preserve">		1,
		0,
		0,
		0,
		0,
		0,
		0,
		0,
		0,
		5000,
		0,
		0,
		1)
GO</v>
      </c>
    </row>
    <row r="61" spans="1:37" x14ac:dyDescent="0.25">
      <c r="A61">
        <v>430</v>
      </c>
      <c r="B61" t="s">
        <v>549</v>
      </c>
      <c r="C61" t="s">
        <v>313</v>
      </c>
      <c r="E61" s="3" t="s">
        <v>690</v>
      </c>
      <c r="F61" t="s">
        <v>629</v>
      </c>
      <c r="G61">
        <v>216</v>
      </c>
      <c r="H61" t="s">
        <v>855</v>
      </c>
      <c r="I61" s="2" t="s">
        <v>621</v>
      </c>
      <c r="J61" s="2" t="s">
        <v>621</v>
      </c>
      <c r="K61" s="2">
        <v>30000</v>
      </c>
      <c r="L61" s="2" t="s">
        <v>623</v>
      </c>
      <c r="M61" s="2" t="s">
        <v>630</v>
      </c>
      <c r="N61" s="2" t="s">
        <v>795</v>
      </c>
      <c r="O61" s="2" t="s">
        <v>618</v>
      </c>
      <c r="P61">
        <v>60000</v>
      </c>
      <c r="Q61">
        <v>60010</v>
      </c>
      <c r="R61" t="str">
        <f t="shared" si="0"/>
        <v>10.34.111.33:216</v>
      </c>
      <c r="S61" t="str">
        <f t="shared" si="1"/>
        <v>Gordon</v>
      </c>
      <c r="T61" t="str">
        <f t="shared" si="2"/>
        <v>Gordon</v>
      </c>
      <c r="U61" t="str">
        <f t="shared" si="3"/>
        <v>Gordon</v>
      </c>
      <c r="V61" t="str">
        <f t="shared" si="4"/>
        <v>GORDON</v>
      </c>
      <c r="W61" t="str">
        <f t="shared" si="5"/>
        <v>GORDON</v>
      </c>
      <c r="Y61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61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61" t="str">
        <f t="shared" si="8"/>
        <v>LoadOrder, Enabled)
	VALUES
		((SELECT ID FROM Node WHERE Name LIKE 'Default'),
		'GORDON</v>
      </c>
      <c r="AB61" t="str">
        <f t="shared" si="9"/>
        <v>',
		'Gordon 230/115 DF/SE GPC</v>
      </c>
      <c r="AC61" t="str">
        <f t="shared" si="10"/>
        <v>',
		'Gordon 230/115 DF/SE GPC</v>
      </c>
      <c r="AD61" t="str">
        <f t="shared" si="11"/>
        <v>',
		0,
		(SELECT ID FROM Company WHERE Name LIKE 'Southern Company</v>
      </c>
      <c r="AE61" t="str">
        <f t="shared" si="12"/>
        <v>'),
		0,
		(SELECT ID FROM VendorDevice WHERE Name LIKE 'USI 2002</v>
      </c>
      <c r="AF61" t="str">
        <f t="shared" si="13"/>
        <v xml:space="preserve">'),
		(SELECT ID FROM Protocol WHERE Acronym LIKE 'Downloader'),
</v>
      </c>
      <c r="AG61" t="str">
        <f t="shared" si="14"/>
        <v xml:space="preserve">		(SELECT CONCAT('ftpType=0; connectionHostName=10.34.111.33:216</v>
      </c>
      <c r="AH61" t="str">
        <f t="shared" si="15"/>
        <v>; connectionUserName=anonymous; connectionPassword=anonymous; connectionProfileID=',(SELECT ID FROM ConnectionProfile WHERE Name LIKE 'USI DFR</v>
      </c>
      <c r="AI61" t="str">
        <f t="shared" si="16"/>
        <v>'),'; schedule=0 13 ***</v>
      </c>
      <c r="AJ61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61" t="str">
        <f t="shared" si="18"/>
        <v xml:space="preserve">		1,
		0,
		0,
		0,
		0,
		0,
		0,
		0,
		0,
		5000,
		0,
		0,
		1)
GO</v>
      </c>
    </row>
    <row r="62" spans="1:37" x14ac:dyDescent="0.25">
      <c r="A62">
        <v>396</v>
      </c>
      <c r="B62" t="s">
        <v>548</v>
      </c>
      <c r="C62" t="s">
        <v>60</v>
      </c>
      <c r="E62" s="3" t="s">
        <v>691</v>
      </c>
      <c r="F62" t="s">
        <v>629</v>
      </c>
      <c r="G62">
        <v>21</v>
      </c>
      <c r="H62" t="s">
        <v>856</v>
      </c>
      <c r="I62" s="2" t="s">
        <v>621</v>
      </c>
      <c r="J62" s="2" t="s">
        <v>621</v>
      </c>
      <c r="K62" s="2">
        <v>30000</v>
      </c>
      <c r="L62" s="2" t="s">
        <v>623</v>
      </c>
      <c r="M62" s="2" t="s">
        <v>630</v>
      </c>
      <c r="N62" s="2" t="s">
        <v>795</v>
      </c>
      <c r="O62" s="2" t="s">
        <v>618</v>
      </c>
      <c r="R62" t="str">
        <f t="shared" si="0"/>
        <v>10.27.163.215:21</v>
      </c>
      <c r="S62" t="str">
        <f t="shared" si="1"/>
        <v>Grady</v>
      </c>
      <c r="T62" t="str">
        <f t="shared" si="2"/>
        <v>Grady</v>
      </c>
      <c r="U62" t="str">
        <f t="shared" si="3"/>
        <v>Grady</v>
      </c>
      <c r="V62" t="str">
        <f t="shared" si="4"/>
        <v>GRADY</v>
      </c>
      <c r="W62" t="str">
        <f t="shared" si="5"/>
        <v>GRADY</v>
      </c>
      <c r="Y62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62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62" t="str">
        <f t="shared" si="8"/>
        <v>LoadOrder, Enabled)
	VALUES
		((SELECT ID FROM Node WHERE Name LIKE 'Default'),
		'GRADY</v>
      </c>
      <c r="AB62" t="str">
        <f t="shared" si="9"/>
        <v>',
		'Grady DF/SE GPC</v>
      </c>
      <c r="AC62" t="str">
        <f t="shared" si="10"/>
        <v>',
		'Grady DF/SE GPC</v>
      </c>
      <c r="AD62" t="str">
        <f t="shared" si="11"/>
        <v>',
		0,
		(SELECT ID FROM Company WHERE Name LIKE 'Southern Company</v>
      </c>
      <c r="AE62" t="str">
        <f t="shared" si="12"/>
        <v>'),
		0,
		(SELECT ID FROM VendorDevice WHERE Name LIKE 'USI 2002</v>
      </c>
      <c r="AF62" t="str">
        <f t="shared" si="13"/>
        <v xml:space="preserve">'),
		(SELECT ID FROM Protocol WHERE Acronym LIKE 'Downloader'),
</v>
      </c>
      <c r="AG62" t="str">
        <f t="shared" si="14"/>
        <v xml:space="preserve">		(SELECT CONCAT('ftpType=0; connectionHostName=10.27.163.215:21</v>
      </c>
      <c r="AH62" t="str">
        <f t="shared" si="15"/>
        <v>; connectionUserName=anonymous; connectionPassword=anonymous; connectionProfileID=',(SELECT ID FROM ConnectionProfile WHERE Name LIKE 'USI DFR</v>
      </c>
      <c r="AI62" t="str">
        <f t="shared" si="16"/>
        <v>'),'; schedule=0 13 ***</v>
      </c>
      <c r="AJ62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62" t="str">
        <f t="shared" si="18"/>
        <v xml:space="preserve">		1,
		0,
		0,
		0,
		0,
		0,
		0,
		0,
		0,
		5000,
		0,
		0,
		1)
GO</v>
      </c>
    </row>
    <row r="63" spans="1:37" x14ac:dyDescent="0.25">
      <c r="A63">
        <v>1012</v>
      </c>
      <c r="B63" t="s">
        <v>602</v>
      </c>
      <c r="C63" t="s">
        <v>9</v>
      </c>
      <c r="E63" s="3" t="s">
        <v>692</v>
      </c>
      <c r="F63" t="s">
        <v>629</v>
      </c>
      <c r="G63">
        <v>216</v>
      </c>
      <c r="H63" t="s">
        <v>857</v>
      </c>
      <c r="I63" s="2" t="s">
        <v>621</v>
      </c>
      <c r="J63" s="2" t="s">
        <v>621</v>
      </c>
      <c r="K63" s="2">
        <v>30000</v>
      </c>
      <c r="L63" s="2" t="s">
        <v>624</v>
      </c>
      <c r="M63" s="2" t="s">
        <v>630</v>
      </c>
      <c r="N63" s="2" t="s">
        <v>795</v>
      </c>
      <c r="O63" s="2" t="s">
        <v>619</v>
      </c>
      <c r="P63">
        <v>60000</v>
      </c>
      <c r="Q63">
        <v>60010</v>
      </c>
      <c r="R63" t="str">
        <f t="shared" si="0"/>
        <v>10.34.83.6:216</v>
      </c>
      <c r="S63" t="str">
        <f t="shared" si="1"/>
        <v>Hadden Pond</v>
      </c>
      <c r="T63" t="str">
        <f t="shared" si="2"/>
        <v>Hadden Pond</v>
      </c>
      <c r="U63" t="str">
        <f t="shared" si="3"/>
        <v>Hadden Pond</v>
      </c>
      <c r="V63" t="str">
        <f t="shared" si="4"/>
        <v>HADDEN POND</v>
      </c>
      <c r="W63" t="str">
        <f t="shared" si="5"/>
        <v>HADDEN_POND</v>
      </c>
      <c r="Y63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63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63" t="str">
        <f t="shared" si="8"/>
        <v>LoadOrder, Enabled)
	VALUES
		((SELECT ID FROM Node WHERE Name LIKE 'Default'),
		'HADDEN_POND</v>
      </c>
      <c r="AB63" t="str">
        <f t="shared" si="9"/>
        <v>',
		'Hadden Pond DME</v>
      </c>
      <c r="AC63" t="str">
        <f t="shared" si="10"/>
        <v>',
		'Hadden Pond DME</v>
      </c>
      <c r="AD63" t="str">
        <f t="shared" si="11"/>
        <v>',
		0,
		(SELECT ID FROM Company WHERE Name LIKE 'Southern Company</v>
      </c>
      <c r="AE63" t="str">
        <f t="shared" si="12"/>
        <v>'),
		0,
		(SELECT ID FROM VendorDevice WHERE Name LIKE 'APP-601</v>
      </c>
      <c r="AF63" t="str">
        <f t="shared" si="13"/>
        <v xml:space="preserve">'),
		(SELECT ID FROM Protocol WHERE Acronym LIKE 'Downloader'),
</v>
      </c>
      <c r="AG63" t="str">
        <f t="shared" si="14"/>
        <v xml:space="preserve">		(SELECT CONCAT('ftpType=0; connectionHostName=10.34.83.6:216</v>
      </c>
      <c r="AH63" t="str">
        <f t="shared" si="15"/>
        <v>; connectionUserName=anonymous; connectionPassword=anonymous; connectionProfileID=',(SELECT ID FROM ConnectionProfile WHERE Name LIKE 'App DFR</v>
      </c>
      <c r="AI63" t="str">
        <f t="shared" si="16"/>
        <v>'),'; schedule=0 13 ***</v>
      </c>
      <c r="AJ63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63" t="str">
        <f t="shared" si="18"/>
        <v xml:space="preserve">		1,
		0,
		0,
		0,
		0,
		0,
		0,
		0,
		0,
		5000,
		0,
		0,
		1)
GO</v>
      </c>
    </row>
    <row r="64" spans="1:37" x14ac:dyDescent="0.25">
      <c r="A64">
        <v>293</v>
      </c>
      <c r="B64" t="s">
        <v>547</v>
      </c>
      <c r="C64" t="s">
        <v>112</v>
      </c>
      <c r="E64" s="3" t="s">
        <v>693</v>
      </c>
      <c r="F64" t="s">
        <v>629</v>
      </c>
      <c r="G64">
        <v>216</v>
      </c>
      <c r="H64" t="s">
        <v>858</v>
      </c>
      <c r="I64" s="2" t="s">
        <v>621</v>
      </c>
      <c r="J64" s="2" t="s">
        <v>621</v>
      </c>
      <c r="K64" s="2">
        <v>30000</v>
      </c>
      <c r="L64" s="2" t="s">
        <v>623</v>
      </c>
      <c r="M64" s="2" t="s">
        <v>630</v>
      </c>
      <c r="N64" s="2" t="s">
        <v>795</v>
      </c>
      <c r="O64" s="2" t="s">
        <v>618</v>
      </c>
      <c r="P64">
        <v>60000</v>
      </c>
      <c r="Q64">
        <v>60010</v>
      </c>
      <c r="R64" t="str">
        <f t="shared" si="0"/>
        <v>10.34.112.174:216</v>
      </c>
      <c r="S64" t="str">
        <f t="shared" si="1"/>
        <v>Hammond</v>
      </c>
      <c r="T64" t="str">
        <f t="shared" si="2"/>
        <v>Hammond</v>
      </c>
      <c r="U64" t="str">
        <f t="shared" si="3"/>
        <v>Hammond</v>
      </c>
      <c r="V64" t="str">
        <f t="shared" si="4"/>
        <v>HAMMOND</v>
      </c>
      <c r="W64" t="str">
        <f t="shared" si="5"/>
        <v>HAMMOND</v>
      </c>
      <c r="Y64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64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64" t="str">
        <f t="shared" si="8"/>
        <v>LoadOrder, Enabled)
	VALUES
		((SELECT ID FROM Node WHERE Name LIKE 'Default'),
		'HAMMOND</v>
      </c>
      <c r="AB64" t="str">
        <f t="shared" si="9"/>
        <v>',
		'Hammond 230/115kV DF/SE GPC</v>
      </c>
      <c r="AC64" t="str">
        <f t="shared" si="10"/>
        <v>',
		'Hammond 230/115kV DF/SE GPC</v>
      </c>
      <c r="AD64" t="str">
        <f t="shared" si="11"/>
        <v>',
		0,
		(SELECT ID FROM Company WHERE Name LIKE 'Southern Company</v>
      </c>
      <c r="AE64" t="str">
        <f t="shared" si="12"/>
        <v>'),
		0,
		(SELECT ID FROM VendorDevice WHERE Name LIKE 'USI 2002</v>
      </c>
      <c r="AF64" t="str">
        <f t="shared" si="13"/>
        <v xml:space="preserve">'),
		(SELECT ID FROM Protocol WHERE Acronym LIKE 'Downloader'),
</v>
      </c>
      <c r="AG64" t="str">
        <f t="shared" si="14"/>
        <v xml:space="preserve">		(SELECT CONCAT('ftpType=0; connectionHostName=10.34.112.174:216</v>
      </c>
      <c r="AH64" t="str">
        <f t="shared" si="15"/>
        <v>; connectionUserName=anonymous; connectionPassword=anonymous; connectionProfileID=',(SELECT ID FROM ConnectionProfile WHERE Name LIKE 'USI DFR</v>
      </c>
      <c r="AI64" t="str">
        <f t="shared" si="16"/>
        <v>'),'; schedule=0 13 ***</v>
      </c>
      <c r="AJ64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64" t="str">
        <f t="shared" si="18"/>
        <v xml:space="preserve">		1,
		0,
		0,
		0,
		0,
		0,
		0,
		0,
		0,
		5000,
		0,
		0,
		1)
GO</v>
      </c>
    </row>
    <row r="65" spans="1:37" x14ac:dyDescent="0.25">
      <c r="A65">
        <v>345</v>
      </c>
      <c r="B65" t="s">
        <v>546</v>
      </c>
      <c r="C65" t="s">
        <v>215</v>
      </c>
      <c r="E65" s="3" t="s">
        <v>694</v>
      </c>
      <c r="F65" t="s">
        <v>629</v>
      </c>
      <c r="G65">
        <v>21</v>
      </c>
      <c r="H65" t="s">
        <v>859</v>
      </c>
      <c r="I65" s="2" t="s">
        <v>621</v>
      </c>
      <c r="J65" s="2" t="s">
        <v>621</v>
      </c>
      <c r="K65" s="2">
        <v>30000</v>
      </c>
      <c r="L65" s="2" t="s">
        <v>623</v>
      </c>
      <c r="M65" s="2" t="s">
        <v>630</v>
      </c>
      <c r="N65" s="2" t="s">
        <v>795</v>
      </c>
      <c r="O65" s="2" t="s">
        <v>618</v>
      </c>
      <c r="R65" t="str">
        <f t="shared" si="0"/>
        <v>10.27.161.122:21</v>
      </c>
      <c r="S65" t="str">
        <f t="shared" si="1"/>
        <v>Hill Street</v>
      </c>
      <c r="T65" t="str">
        <f t="shared" si="2"/>
        <v>Hill Street</v>
      </c>
      <c r="U65" t="str">
        <f t="shared" si="3"/>
        <v>Hill Street</v>
      </c>
      <c r="V65" t="str">
        <f t="shared" si="4"/>
        <v>HILL STREET</v>
      </c>
      <c r="W65" t="str">
        <f t="shared" si="5"/>
        <v>HILL_STREET</v>
      </c>
      <c r="Y65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65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65" t="str">
        <f t="shared" si="8"/>
        <v>LoadOrder, Enabled)
	VALUES
		((SELECT ID FROM Node WHERE Name LIKE 'Default'),
		'HILL_STREET</v>
      </c>
      <c r="AB65" t="str">
        <f t="shared" si="9"/>
        <v>',
		'Hill Street 230/20kV GPC DME</v>
      </c>
      <c r="AC65" t="str">
        <f t="shared" si="10"/>
        <v>',
		'Hill Street 230/20kV GPC DME</v>
      </c>
      <c r="AD65" t="str">
        <f t="shared" si="11"/>
        <v>',
		0,
		(SELECT ID FROM Company WHERE Name LIKE 'Southern Company</v>
      </c>
      <c r="AE65" t="str">
        <f t="shared" si="12"/>
        <v>'),
		0,
		(SELECT ID FROM VendorDevice WHERE Name LIKE 'USI 2002</v>
      </c>
      <c r="AF65" t="str">
        <f t="shared" si="13"/>
        <v xml:space="preserve">'),
		(SELECT ID FROM Protocol WHERE Acronym LIKE 'Downloader'),
</v>
      </c>
      <c r="AG65" t="str">
        <f t="shared" si="14"/>
        <v xml:space="preserve">		(SELECT CONCAT('ftpType=0; connectionHostName=10.27.161.122:21</v>
      </c>
      <c r="AH65" t="str">
        <f t="shared" si="15"/>
        <v>; connectionUserName=anonymous; connectionPassword=anonymous; connectionProfileID=',(SELECT ID FROM ConnectionProfile WHERE Name LIKE 'USI DFR</v>
      </c>
      <c r="AI65" t="str">
        <f t="shared" si="16"/>
        <v>'),'; schedule=0 13 ***</v>
      </c>
      <c r="AJ65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65" t="str">
        <f t="shared" si="18"/>
        <v xml:space="preserve">		1,
		0,
		0,
		0,
		0,
		0,
		0,
		0,
		0,
		5000,
		0,
		0,
		1)
GO</v>
      </c>
    </row>
    <row r="66" spans="1:37" x14ac:dyDescent="0.25">
      <c r="A66">
        <v>434</v>
      </c>
      <c r="B66" t="s">
        <v>545</v>
      </c>
      <c r="C66" t="s">
        <v>315</v>
      </c>
      <c r="E66" s="3" t="s">
        <v>695</v>
      </c>
      <c r="F66" t="s">
        <v>629</v>
      </c>
      <c r="G66">
        <v>216</v>
      </c>
      <c r="H66" t="s">
        <v>860</v>
      </c>
      <c r="I66" s="2" t="s">
        <v>621</v>
      </c>
      <c r="J66" s="2" t="s">
        <v>621</v>
      </c>
      <c r="K66" s="2">
        <v>30000</v>
      </c>
      <c r="L66" s="2" t="s">
        <v>623</v>
      </c>
      <c r="M66" s="2" t="s">
        <v>630</v>
      </c>
      <c r="N66" s="2" t="s">
        <v>795</v>
      </c>
      <c r="O66" s="2" t="s">
        <v>618</v>
      </c>
      <c r="P66">
        <v>60000</v>
      </c>
      <c r="Q66">
        <v>60010</v>
      </c>
      <c r="R66" t="str">
        <f t="shared" si="0"/>
        <v>10.34.84.172:216</v>
      </c>
      <c r="S66" t="str">
        <f t="shared" si="1"/>
        <v>Hinesville Primary</v>
      </c>
      <c r="T66" t="str">
        <f t="shared" si="2"/>
        <v>Hinesville Primary</v>
      </c>
      <c r="U66" t="str">
        <f t="shared" si="3"/>
        <v>Hinesville Primary</v>
      </c>
      <c r="V66" t="str">
        <f t="shared" si="4"/>
        <v>HINESVILLE PRIMARY</v>
      </c>
      <c r="W66" t="str">
        <f t="shared" si="5"/>
        <v>HINESVILLE_PRIMARY</v>
      </c>
      <c r="Y66" t="str">
        <f t="shared" si="6"/>
        <v xml:space="preserve">INSERT INTO Device
	(NodeID, Acronym, Name, OriginalSource, IsConcentrator, CompanyID, AccessID, VendorDeviceID, ProtocolID, ConnectionString, FramesPerSecond, TimeAdjustmentTicks, </v>
      </c>
      <c r="Z66" t="str">
        <f t="shared" si="7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66" t="str">
        <f t="shared" si="8"/>
        <v>LoadOrder, Enabled)
	VALUES
		((SELECT ID FROM Node WHERE Name LIKE 'Default'),
		'HINESVILLE_PRIMARY</v>
      </c>
      <c r="AB66" t="str">
        <f t="shared" si="9"/>
        <v>',
		'Hinesville Primary 115/12kV DME</v>
      </c>
      <c r="AC66" t="str">
        <f t="shared" si="10"/>
        <v>',
		'Hinesville Primary 115/12kV DME</v>
      </c>
      <c r="AD66" t="str">
        <f t="shared" si="11"/>
        <v>',
		0,
		(SELECT ID FROM Company WHERE Name LIKE 'Southern Company</v>
      </c>
      <c r="AE66" t="str">
        <f t="shared" si="12"/>
        <v>'),
		0,
		(SELECT ID FROM VendorDevice WHERE Name LIKE 'USI 2002</v>
      </c>
      <c r="AF66" t="str">
        <f t="shared" si="13"/>
        <v xml:space="preserve">'),
		(SELECT ID FROM Protocol WHERE Acronym LIKE 'Downloader'),
</v>
      </c>
      <c r="AG66" t="str">
        <f t="shared" si="14"/>
        <v xml:space="preserve">		(SELECT CONCAT('ftpType=0; connectionHostName=10.34.84.172:216</v>
      </c>
      <c r="AH66" t="str">
        <f t="shared" si="15"/>
        <v>; connectionUserName=anonymous; connectionPassword=anonymous; connectionProfileID=',(SELECT ID FROM ConnectionProfile WHERE Name LIKE 'USI DFR</v>
      </c>
      <c r="AI66" t="str">
        <f t="shared" si="16"/>
        <v>'),'; schedule=0 13 ***</v>
      </c>
      <c r="AJ66" t="str">
        <f t="shared" si="17"/>
        <v xml:space="preserve">; useDialUp=false; dialUpEntryName=; dialUpNumber=; dialUpUserName=; dialUpPassword=; dialUpRetries=3; dialUpTimeout=90; connectionTimeout=30000; logConnectionMessages=false')),
</v>
      </c>
      <c r="AK66" t="str">
        <f t="shared" si="18"/>
        <v xml:space="preserve">		1,
		0,
		0,
		0,
		0,
		0,
		0,
		0,
		0,
		5000,
		0,
		0,
		1)
GO</v>
      </c>
    </row>
    <row r="67" spans="1:37" x14ac:dyDescent="0.25">
      <c r="A67">
        <v>401</v>
      </c>
      <c r="B67" t="s">
        <v>260</v>
      </c>
      <c r="C67" t="s">
        <v>260</v>
      </c>
      <c r="E67" s="3" t="s">
        <v>696</v>
      </c>
      <c r="F67" t="s">
        <v>629</v>
      </c>
      <c r="G67">
        <v>21</v>
      </c>
      <c r="H67" t="s">
        <v>861</v>
      </c>
      <c r="I67" s="2" t="s">
        <v>621</v>
      </c>
      <c r="J67" s="2" t="s">
        <v>621</v>
      </c>
      <c r="K67" s="2">
        <v>30000</v>
      </c>
      <c r="L67" s="2" t="s">
        <v>623</v>
      </c>
      <c r="M67" s="2" t="s">
        <v>630</v>
      </c>
      <c r="N67" s="2" t="s">
        <v>795</v>
      </c>
      <c r="O67" s="2" t="s">
        <v>618</v>
      </c>
      <c r="R67" t="str">
        <f t="shared" ref="R67:R130" si="19">_xlfn.CONCAT(E67,F67,G67)</f>
        <v>10.27.172.154:21</v>
      </c>
      <c r="S67" t="str">
        <f t="shared" ref="S67:S130" si="20">TRIM(B67)</f>
        <v>Hollingsworth Ferry</v>
      </c>
      <c r="T67" t="str">
        <f t="shared" ref="T67:T130" si="21">SUBSTITUTE(S67, "(", "")</f>
        <v>Hollingsworth Ferry</v>
      </c>
      <c r="U67" t="str">
        <f t="shared" ref="U67:U130" si="22">SUBSTITUTE(T67, ")", "")</f>
        <v>Hollingsworth Ferry</v>
      </c>
      <c r="V67" t="str">
        <f t="shared" ref="V67:V130" si="23">UPPER(U67)</f>
        <v>HOLLINGSWORTH FERRY</v>
      </c>
      <c r="W67" t="str">
        <f t="shared" ref="W67:W130" si="24">SUBSTITUTE(V67, " ", "_")</f>
        <v>HOLLINGSWORTH_FERRY</v>
      </c>
      <c r="Y67" t="str">
        <f t="shared" ref="Y67:Y130" si="25">"INSERT INTO Device
	(NodeID, Acronym, Name, OriginalSource, IsConcentrator, CompanyID, AccessID, VendorDeviceID, ProtocolID, ConnectionString, FramesPerSecond, TimeAdjustmentTicks, "</f>
        <v xml:space="preserve">INSERT INTO Device
	(NodeID, Acronym, Name, OriginalSource, IsConcentrator, CompanyID, AccessID, VendorDeviceID, ProtocolID, ConnectionString, FramesPerSecond, TimeAdjustmentTicks, </v>
      </c>
      <c r="Z67" t="str">
        <f t="shared" ref="Z67:Z130" si="26">"DataLossInterval, AllowedParsingExceptions, ParsingExceptionWindow, DelayedConnectionInterval, AllowUseOfCachedConfiguration, AutoStartDataParsingSequence, SkipDisableRealTimeData, MeasurementReportingInterval, ConnectOnDemand, "</f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67" t="str">
        <f t="shared" ref="AA67:AA130" si="27">"LoadOrder, Enabled)
	VALUES
		((SELECT ID FROM Node WHERE Name LIKE 'Default'),
		'"&amp;W67</f>
        <v>LoadOrder, Enabled)
	VALUES
		((SELECT ID FROM Node WHERE Name LIKE 'Default'),
		'HOLLINGSWORTH_FERRY</v>
      </c>
      <c r="AB67" t="str">
        <f t="shared" ref="AB67:AB130" si="28">"',
		'"&amp;C67</f>
        <v>',
		'Hollingsworth Ferry</v>
      </c>
      <c r="AC67" t="str">
        <f t="shared" ref="AC67:AC130" si="29">"',
		'"&amp;C67</f>
        <v>',
		'Hollingsworth Ferry</v>
      </c>
      <c r="AD67" t="str">
        <f t="shared" ref="AD67:AD130" si="30">"',
		0,
		(SELECT ID FROM Company WHERE Name LIKE '"&amp;N67</f>
        <v>',
		0,
		(SELECT ID FROM Company WHERE Name LIKE 'Southern Company</v>
      </c>
      <c r="AE67" t="str">
        <f t="shared" ref="AE67:AE130" si="31">"'),
		0,
		(SELECT ID FROM VendorDevice WHERE Name LIKE '"&amp;O67</f>
        <v>'),
		0,
		(SELECT ID FROM VendorDevice WHERE Name LIKE 'USI 2002</v>
      </c>
      <c r="AF67" t="str">
        <f t="shared" ref="AF67:AF130" si="32">"'),
		(SELECT ID FROM Protocol WHERE Acronym LIKE 'Downloader'),
"</f>
        <v xml:space="preserve">'),
		(SELECT ID FROM Protocol WHERE Acronym LIKE 'Downloader'),
</v>
      </c>
      <c r="AG67" t="str">
        <f t="shared" ref="AG67:AG130" si="33">"		(SELECT CONCAT('ftpType=0; connectionHostName="&amp;H67</f>
        <v xml:space="preserve">		(SELECT CONCAT('ftpType=0; connectionHostName=10.27.172.154:21</v>
      </c>
      <c r="AH67" t="str">
        <f t="shared" ref="AH67:AH130" si="34">"; connectionUserName=anonymous; connectionPassword=anonymous; connectionProfileID=',(SELECT ID FROM ConnectionProfile WHERE Name LIKE '"&amp;L67</f>
        <v>; connectionUserName=anonymous; connectionPassword=anonymous; connectionProfileID=',(SELECT ID FROM ConnectionProfile WHERE Name LIKE 'USI DFR</v>
      </c>
      <c r="AI67" t="str">
        <f t="shared" ref="AI67:AI130" si="35">"'),'; schedule="&amp;M67</f>
        <v>'),'; schedule=0 13 ***</v>
      </c>
      <c r="AJ67" t="str">
        <f t="shared" ref="AJ67:AJ130" si="36">"; useDialUp=false; dialUpEntryName=; dialUpNumber=; dialUpUserName=; dialUpPassword=; dialUpRetries=3; dialUpTimeout=90; connectionTimeout=30000; logConnectionMessages=false')),
"</f>
        <v xml:space="preserve">; useDialUp=false; dialUpEntryName=; dialUpNumber=; dialUpUserName=; dialUpPassword=; dialUpRetries=3; dialUpTimeout=90; connectionTimeout=30000; logConnectionMessages=false')),
</v>
      </c>
      <c r="AK67" t="str">
        <f t="shared" ref="AK67:AK130" si="37">"		1,
		0,
		0,
		0,
		0,
		0,
		0,
		0,
		0,
		5000,
		0,
		0,
		1)
GO"</f>
        <v xml:space="preserve">		1,
		0,
		0,
		0,
		0,
		0,
		0,
		0,
		0,
		5000,
		0,
		0,
		1)
GO</v>
      </c>
    </row>
    <row r="68" spans="1:37" x14ac:dyDescent="0.25">
      <c r="A68">
        <v>1028</v>
      </c>
      <c r="B68" t="s">
        <v>611</v>
      </c>
      <c r="C68" t="s">
        <v>19</v>
      </c>
      <c r="E68" s="3" t="s">
        <v>697</v>
      </c>
      <c r="F68" t="s">
        <v>629</v>
      </c>
      <c r="G68">
        <v>216</v>
      </c>
      <c r="H68" t="s">
        <v>862</v>
      </c>
      <c r="I68" s="2" t="s">
        <v>621</v>
      </c>
      <c r="J68" s="2" t="s">
        <v>621</v>
      </c>
      <c r="K68" s="2">
        <v>30000</v>
      </c>
      <c r="L68" s="2" t="s">
        <v>624</v>
      </c>
      <c r="M68" s="2" t="s">
        <v>630</v>
      </c>
      <c r="N68" s="2" t="s">
        <v>795</v>
      </c>
      <c r="O68" s="2" t="s">
        <v>619</v>
      </c>
      <c r="P68">
        <v>60000</v>
      </c>
      <c r="Q68">
        <v>60010</v>
      </c>
      <c r="R68" t="str">
        <f t="shared" si="19"/>
        <v>10.34.84.39:216</v>
      </c>
      <c r="S68" t="str">
        <f t="shared" si="20"/>
        <v>Huyndai Motors</v>
      </c>
      <c r="T68" t="str">
        <f t="shared" si="21"/>
        <v>Huyndai Motors</v>
      </c>
      <c r="U68" t="str">
        <f t="shared" si="22"/>
        <v>Huyndai Motors</v>
      </c>
      <c r="V68" t="str">
        <f t="shared" si="23"/>
        <v>HUYNDAI MOTORS</v>
      </c>
      <c r="W68" t="str">
        <f t="shared" si="24"/>
        <v>HUYNDAI_MOTORS</v>
      </c>
      <c r="Y68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68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68" t="str">
        <f t="shared" si="27"/>
        <v>LoadOrder, Enabled)
	VALUES
		((SELECT ID FROM Node WHERE Name LIKE 'Default'),
		'HUYNDAI_MOTORS</v>
      </c>
      <c r="AB68" t="str">
        <f t="shared" si="28"/>
        <v>',
		'Huyndai Motors DME</v>
      </c>
      <c r="AC68" t="str">
        <f t="shared" si="29"/>
        <v>',
		'Huyndai Motors DME</v>
      </c>
      <c r="AD68" t="str">
        <f t="shared" si="30"/>
        <v>',
		0,
		(SELECT ID FROM Company WHERE Name LIKE 'Southern Company</v>
      </c>
      <c r="AE68" t="str">
        <f t="shared" si="31"/>
        <v>'),
		0,
		(SELECT ID FROM VendorDevice WHERE Name LIKE 'APP-601</v>
      </c>
      <c r="AF68" t="str">
        <f t="shared" si="32"/>
        <v xml:space="preserve">'),
		(SELECT ID FROM Protocol WHERE Acronym LIKE 'Downloader'),
</v>
      </c>
      <c r="AG68" t="str">
        <f t="shared" si="33"/>
        <v xml:space="preserve">		(SELECT CONCAT('ftpType=0; connectionHostName=10.34.84.39:216</v>
      </c>
      <c r="AH68" t="str">
        <f t="shared" si="34"/>
        <v>; connectionUserName=anonymous; connectionPassword=anonymous; connectionProfileID=',(SELECT ID FROM ConnectionProfile WHERE Name LIKE 'App DFR</v>
      </c>
      <c r="AI68" t="str">
        <f t="shared" si="35"/>
        <v>'),'; schedule=0 13 ***</v>
      </c>
      <c r="AJ68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68" t="str">
        <f t="shared" si="37"/>
        <v xml:space="preserve">		1,
		0,
		0,
		0,
		0,
		0,
		0,
		0,
		0,
		5000,
		0,
		0,
		1)
GO</v>
      </c>
    </row>
    <row r="69" spans="1:37" x14ac:dyDescent="0.25">
      <c r="A69">
        <v>280</v>
      </c>
      <c r="B69" t="s">
        <v>544</v>
      </c>
      <c r="C69" t="s">
        <v>137</v>
      </c>
      <c r="E69" s="3" t="s">
        <v>698</v>
      </c>
      <c r="F69" t="s">
        <v>629</v>
      </c>
      <c r="G69">
        <v>216</v>
      </c>
      <c r="H69" t="s">
        <v>863</v>
      </c>
      <c r="I69" s="2" t="s">
        <v>621</v>
      </c>
      <c r="J69" s="2" t="s">
        <v>621</v>
      </c>
      <c r="K69" s="2">
        <v>30000</v>
      </c>
      <c r="L69" s="2" t="s">
        <v>623</v>
      </c>
      <c r="M69" s="2" t="s">
        <v>630</v>
      </c>
      <c r="N69" s="2" t="s">
        <v>795</v>
      </c>
      <c r="O69" s="2" t="s">
        <v>618</v>
      </c>
      <c r="P69">
        <v>60000</v>
      </c>
      <c r="Q69">
        <v>60010</v>
      </c>
      <c r="R69" t="str">
        <f t="shared" si="19"/>
        <v>10.34.113.181:216</v>
      </c>
      <c r="S69" t="str">
        <f t="shared" si="20"/>
        <v>Kathleen</v>
      </c>
      <c r="T69" t="str">
        <f t="shared" si="21"/>
        <v>Kathleen</v>
      </c>
      <c r="U69" t="str">
        <f t="shared" si="22"/>
        <v>Kathleen</v>
      </c>
      <c r="V69" t="str">
        <f t="shared" si="23"/>
        <v>KATHLEEN</v>
      </c>
      <c r="W69" t="str">
        <f t="shared" si="24"/>
        <v>KATHLEEN</v>
      </c>
      <c r="Y69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69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69" t="str">
        <f t="shared" si="27"/>
        <v>LoadOrder, Enabled)
	VALUES
		((SELECT ID FROM Node WHERE Name LIKE 'Default'),
		'KATHLEEN</v>
      </c>
      <c r="AB69" t="str">
        <f t="shared" si="28"/>
        <v>',
		'Kathleen 230/115 DF/SE  GPC</v>
      </c>
      <c r="AC69" t="str">
        <f t="shared" si="29"/>
        <v>',
		'Kathleen 230/115 DF/SE  GPC</v>
      </c>
      <c r="AD69" t="str">
        <f t="shared" si="30"/>
        <v>',
		0,
		(SELECT ID FROM Company WHERE Name LIKE 'Southern Company</v>
      </c>
      <c r="AE69" t="str">
        <f t="shared" si="31"/>
        <v>'),
		0,
		(SELECT ID FROM VendorDevice WHERE Name LIKE 'USI 2002</v>
      </c>
      <c r="AF69" t="str">
        <f t="shared" si="32"/>
        <v xml:space="preserve">'),
		(SELECT ID FROM Protocol WHERE Acronym LIKE 'Downloader'),
</v>
      </c>
      <c r="AG69" t="str">
        <f t="shared" si="33"/>
        <v xml:space="preserve">		(SELECT CONCAT('ftpType=0; connectionHostName=10.34.113.181:216</v>
      </c>
      <c r="AH69" t="str">
        <f t="shared" si="34"/>
        <v>; connectionUserName=anonymous; connectionPassword=anonymous; connectionProfileID=',(SELECT ID FROM ConnectionProfile WHERE Name LIKE 'USI DFR</v>
      </c>
      <c r="AI69" t="str">
        <f t="shared" si="35"/>
        <v>'),'; schedule=0 13 ***</v>
      </c>
      <c r="AJ69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69" t="str">
        <f t="shared" si="37"/>
        <v xml:space="preserve">		1,
		0,
		0,
		0,
		0,
		0,
		0,
		0,
		0,
		5000,
		0,
		0,
		1)
GO</v>
      </c>
    </row>
    <row r="70" spans="1:37" x14ac:dyDescent="0.25">
      <c r="A70">
        <v>302</v>
      </c>
      <c r="B70" t="s">
        <v>543</v>
      </c>
      <c r="C70" t="s">
        <v>177</v>
      </c>
      <c r="E70" s="3" t="s">
        <v>699</v>
      </c>
      <c r="F70" t="s">
        <v>629</v>
      </c>
      <c r="G70">
        <v>21</v>
      </c>
      <c r="H70" t="s">
        <v>864</v>
      </c>
      <c r="I70" s="2" t="s">
        <v>621</v>
      </c>
      <c r="J70" s="2" t="s">
        <v>621</v>
      </c>
      <c r="K70" s="2">
        <v>30000</v>
      </c>
      <c r="L70" s="2" t="s">
        <v>623</v>
      </c>
      <c r="M70" s="2" t="s">
        <v>630</v>
      </c>
      <c r="N70" s="2" t="s">
        <v>795</v>
      </c>
      <c r="O70" s="2" t="s">
        <v>618</v>
      </c>
      <c r="R70" t="str">
        <f t="shared" si="19"/>
        <v>10.27.155.90:21</v>
      </c>
      <c r="S70" t="str">
        <f t="shared" si="20"/>
        <v>Kingsland</v>
      </c>
      <c r="T70" t="str">
        <f t="shared" si="21"/>
        <v>Kingsland</v>
      </c>
      <c r="U70" t="str">
        <f t="shared" si="22"/>
        <v>Kingsland</v>
      </c>
      <c r="V70" t="str">
        <f t="shared" si="23"/>
        <v>KINGSLAND</v>
      </c>
      <c r="W70" t="str">
        <f t="shared" si="24"/>
        <v>KINGSLAND</v>
      </c>
      <c r="Y70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70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70" t="str">
        <f t="shared" si="27"/>
        <v>LoadOrder, Enabled)
	VALUES
		((SELECT ID FROM Node WHERE Name LIKE 'Default'),
		'KINGSLAND</v>
      </c>
      <c r="AB70" t="str">
        <f t="shared" si="28"/>
        <v>',
		'Kingsland 230/115kV DF/SE GPC</v>
      </c>
      <c r="AC70" t="str">
        <f t="shared" si="29"/>
        <v>',
		'Kingsland 230/115kV DF/SE GPC</v>
      </c>
      <c r="AD70" t="str">
        <f t="shared" si="30"/>
        <v>',
		0,
		(SELECT ID FROM Company WHERE Name LIKE 'Southern Company</v>
      </c>
      <c r="AE70" t="str">
        <f t="shared" si="31"/>
        <v>'),
		0,
		(SELECT ID FROM VendorDevice WHERE Name LIKE 'USI 2002</v>
      </c>
      <c r="AF70" t="str">
        <f t="shared" si="32"/>
        <v xml:space="preserve">'),
		(SELECT ID FROM Protocol WHERE Acronym LIKE 'Downloader'),
</v>
      </c>
      <c r="AG70" t="str">
        <f t="shared" si="33"/>
        <v xml:space="preserve">		(SELECT CONCAT('ftpType=0; connectionHostName=10.27.155.90:21</v>
      </c>
      <c r="AH70" t="str">
        <f t="shared" si="34"/>
        <v>; connectionUserName=anonymous; connectionPassword=anonymous; connectionProfileID=',(SELECT ID FROM ConnectionProfile WHERE Name LIKE 'USI DFR</v>
      </c>
      <c r="AI70" t="str">
        <f t="shared" si="35"/>
        <v>'),'; schedule=0 13 ***</v>
      </c>
      <c r="AJ70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70" t="str">
        <f t="shared" si="37"/>
        <v xml:space="preserve">		1,
		0,
		0,
		0,
		0,
		0,
		0,
		0,
		0,
		5000,
		0,
		0,
		1)
GO</v>
      </c>
    </row>
    <row r="71" spans="1:37" x14ac:dyDescent="0.25">
      <c r="A71">
        <v>424</v>
      </c>
      <c r="B71" t="s">
        <v>542</v>
      </c>
      <c r="C71" t="s">
        <v>286</v>
      </c>
      <c r="E71" s="3" t="s">
        <v>700</v>
      </c>
      <c r="F71" t="s">
        <v>629</v>
      </c>
      <c r="G71">
        <v>21</v>
      </c>
      <c r="H71" t="s">
        <v>865</v>
      </c>
      <c r="I71" s="2" t="s">
        <v>621</v>
      </c>
      <c r="J71" s="2" t="s">
        <v>621</v>
      </c>
      <c r="K71" s="2">
        <v>30000</v>
      </c>
      <c r="L71" s="2" t="s">
        <v>623</v>
      </c>
      <c r="M71" s="2" t="s">
        <v>630</v>
      </c>
      <c r="N71" s="2" t="s">
        <v>795</v>
      </c>
      <c r="O71" s="2" t="s">
        <v>618</v>
      </c>
      <c r="R71" t="str">
        <f t="shared" si="19"/>
        <v>10.27.175.57:21</v>
      </c>
      <c r="S71" t="str">
        <f t="shared" si="20"/>
        <v>Klondike</v>
      </c>
      <c r="T71" t="str">
        <f t="shared" si="21"/>
        <v>Klondike</v>
      </c>
      <c r="U71" t="str">
        <f t="shared" si="22"/>
        <v>Klondike</v>
      </c>
      <c r="V71" t="str">
        <f t="shared" si="23"/>
        <v>KLONDIKE</v>
      </c>
      <c r="W71" t="str">
        <f t="shared" si="24"/>
        <v>KLONDIKE</v>
      </c>
      <c r="Y71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71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71" t="str">
        <f t="shared" si="27"/>
        <v>LoadOrder, Enabled)
	VALUES
		((SELECT ID FROM Node WHERE Name LIKE 'Default'),
		'KLONDIKE</v>
      </c>
      <c r="AB71" t="str">
        <f t="shared" si="28"/>
        <v>',
		'Klondike DME</v>
      </c>
      <c r="AC71" t="str">
        <f t="shared" si="29"/>
        <v>',
		'Klondike DME</v>
      </c>
      <c r="AD71" t="str">
        <f t="shared" si="30"/>
        <v>',
		0,
		(SELECT ID FROM Company WHERE Name LIKE 'Southern Company</v>
      </c>
      <c r="AE71" t="str">
        <f t="shared" si="31"/>
        <v>'),
		0,
		(SELECT ID FROM VendorDevice WHERE Name LIKE 'USI 2002</v>
      </c>
      <c r="AF71" t="str">
        <f t="shared" si="32"/>
        <v xml:space="preserve">'),
		(SELECT ID FROM Protocol WHERE Acronym LIKE 'Downloader'),
</v>
      </c>
      <c r="AG71" t="str">
        <f t="shared" si="33"/>
        <v xml:space="preserve">		(SELECT CONCAT('ftpType=0; connectionHostName=10.27.175.57:21</v>
      </c>
      <c r="AH71" t="str">
        <f t="shared" si="34"/>
        <v>; connectionUserName=anonymous; connectionPassword=anonymous; connectionProfileID=',(SELECT ID FROM ConnectionProfile WHERE Name LIKE 'USI DFR</v>
      </c>
      <c r="AI71" t="str">
        <f t="shared" si="35"/>
        <v>'),'; schedule=0 13 ***</v>
      </c>
      <c r="AJ71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71" t="str">
        <f t="shared" si="37"/>
        <v xml:space="preserve">		1,
		0,
		0,
		0,
		0,
		0,
		0,
		0,
		0,
		5000,
		0,
		0,
		1)
GO</v>
      </c>
    </row>
    <row r="72" spans="1:37" x14ac:dyDescent="0.25">
      <c r="A72">
        <v>292</v>
      </c>
      <c r="B72" t="s">
        <v>541</v>
      </c>
      <c r="C72" t="s">
        <v>243</v>
      </c>
      <c r="E72" s="3" t="s">
        <v>701</v>
      </c>
      <c r="F72" t="s">
        <v>629</v>
      </c>
      <c r="G72">
        <v>21</v>
      </c>
      <c r="H72" t="s">
        <v>866</v>
      </c>
      <c r="I72" s="2" t="s">
        <v>621</v>
      </c>
      <c r="J72" s="2" t="s">
        <v>621</v>
      </c>
      <c r="K72" s="2">
        <v>30000</v>
      </c>
      <c r="L72" s="2" t="s">
        <v>623</v>
      </c>
      <c r="M72" s="2" t="s">
        <v>630</v>
      </c>
      <c r="N72" s="2" t="s">
        <v>795</v>
      </c>
      <c r="O72" s="2" t="s">
        <v>618</v>
      </c>
      <c r="R72" t="str">
        <f t="shared" si="19"/>
        <v>10.27.16.89:21</v>
      </c>
      <c r="S72" t="str">
        <f t="shared" si="20"/>
        <v>Kraft 115kV</v>
      </c>
      <c r="T72" t="str">
        <f t="shared" si="21"/>
        <v>Kraft 115kV</v>
      </c>
      <c r="U72" t="str">
        <f t="shared" si="22"/>
        <v>Kraft 115kV</v>
      </c>
      <c r="V72" t="str">
        <f t="shared" si="23"/>
        <v>KRAFT 115KV</v>
      </c>
      <c r="W72" t="str">
        <f t="shared" si="24"/>
        <v>KRAFT_115KV</v>
      </c>
      <c r="Y72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72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72" t="str">
        <f t="shared" si="27"/>
        <v>LoadOrder, Enabled)
	VALUES
		((SELECT ID FROM Node WHERE Name LIKE 'Default'),
		'KRAFT_115KV</v>
      </c>
      <c r="AB72" t="str">
        <f t="shared" si="28"/>
        <v>',
		'Kraft 115kV DF/SE GPC</v>
      </c>
      <c r="AC72" t="str">
        <f t="shared" si="29"/>
        <v>',
		'Kraft 115kV DF/SE GPC</v>
      </c>
      <c r="AD72" t="str">
        <f t="shared" si="30"/>
        <v>',
		0,
		(SELECT ID FROM Company WHERE Name LIKE 'Southern Company</v>
      </c>
      <c r="AE72" t="str">
        <f t="shared" si="31"/>
        <v>'),
		0,
		(SELECT ID FROM VendorDevice WHERE Name LIKE 'USI 2002</v>
      </c>
      <c r="AF72" t="str">
        <f t="shared" si="32"/>
        <v xml:space="preserve">'),
		(SELECT ID FROM Protocol WHERE Acronym LIKE 'Downloader'),
</v>
      </c>
      <c r="AG72" t="str">
        <f t="shared" si="33"/>
        <v xml:space="preserve">		(SELECT CONCAT('ftpType=0; connectionHostName=10.27.16.89:21</v>
      </c>
      <c r="AH72" t="str">
        <f t="shared" si="34"/>
        <v>; connectionUserName=anonymous; connectionPassword=anonymous; connectionProfileID=',(SELECT ID FROM ConnectionProfile WHERE Name LIKE 'USI DFR</v>
      </c>
      <c r="AI72" t="str">
        <f t="shared" si="35"/>
        <v>'),'; schedule=0 13 ***</v>
      </c>
      <c r="AJ72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72" t="str">
        <f t="shared" si="37"/>
        <v xml:space="preserve">		1,
		0,
		0,
		0,
		0,
		0,
		0,
		0,
		0,
		5000,
		0,
		0,
		1)
GO</v>
      </c>
    </row>
    <row r="73" spans="1:37" x14ac:dyDescent="0.25">
      <c r="A73">
        <v>451</v>
      </c>
      <c r="B73" t="s">
        <v>592</v>
      </c>
      <c r="C73" t="s">
        <v>330</v>
      </c>
      <c r="E73" s="3" t="s">
        <v>702</v>
      </c>
      <c r="F73" t="s">
        <v>629</v>
      </c>
      <c r="G73">
        <v>21</v>
      </c>
      <c r="H73" t="s">
        <v>867</v>
      </c>
      <c r="I73" s="2" t="s">
        <v>621</v>
      </c>
      <c r="J73" s="2" t="s">
        <v>621</v>
      </c>
      <c r="K73" s="2">
        <v>30000</v>
      </c>
      <c r="L73" s="2" t="s">
        <v>623</v>
      </c>
      <c r="M73" s="2" t="s">
        <v>630</v>
      </c>
      <c r="N73" s="2" t="s">
        <v>795</v>
      </c>
      <c r="O73" s="2" t="s">
        <v>618</v>
      </c>
      <c r="R73" t="str">
        <f t="shared" si="19"/>
        <v>10.27.165.250:21</v>
      </c>
      <c r="S73" t="str">
        <f t="shared" si="20"/>
        <v>Kraft 230</v>
      </c>
      <c r="T73" t="str">
        <f t="shared" si="21"/>
        <v>Kraft 230</v>
      </c>
      <c r="U73" t="str">
        <f t="shared" si="22"/>
        <v>Kraft 230</v>
      </c>
      <c r="V73" t="str">
        <f t="shared" si="23"/>
        <v>KRAFT 230</v>
      </c>
      <c r="W73" t="str">
        <f t="shared" si="24"/>
        <v>KRAFT_230</v>
      </c>
      <c r="Y73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73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73" t="str">
        <f t="shared" si="27"/>
        <v>LoadOrder, Enabled)
	VALUES
		((SELECT ID FROM Node WHERE Name LIKE 'Default'),
		'KRAFT_230</v>
      </c>
      <c r="AB73" t="str">
        <f t="shared" si="28"/>
        <v>',
		'Kraft 230 DF/SE GPC</v>
      </c>
      <c r="AC73" t="str">
        <f t="shared" si="29"/>
        <v>',
		'Kraft 230 DF/SE GPC</v>
      </c>
      <c r="AD73" t="str">
        <f t="shared" si="30"/>
        <v>',
		0,
		(SELECT ID FROM Company WHERE Name LIKE 'Southern Company</v>
      </c>
      <c r="AE73" t="str">
        <f t="shared" si="31"/>
        <v>'),
		0,
		(SELECT ID FROM VendorDevice WHERE Name LIKE 'USI 2002</v>
      </c>
      <c r="AF73" t="str">
        <f t="shared" si="32"/>
        <v xml:space="preserve">'),
		(SELECT ID FROM Protocol WHERE Acronym LIKE 'Downloader'),
</v>
      </c>
      <c r="AG73" t="str">
        <f t="shared" si="33"/>
        <v xml:space="preserve">		(SELECT CONCAT('ftpType=0; connectionHostName=10.27.165.250:21</v>
      </c>
      <c r="AH73" t="str">
        <f t="shared" si="34"/>
        <v>; connectionUserName=anonymous; connectionPassword=anonymous; connectionProfileID=',(SELECT ID FROM ConnectionProfile WHERE Name LIKE 'USI DFR</v>
      </c>
      <c r="AI73" t="str">
        <f t="shared" si="35"/>
        <v>'),'; schedule=0 13 ***</v>
      </c>
      <c r="AJ73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73" t="str">
        <f t="shared" si="37"/>
        <v xml:space="preserve">		1,
		0,
		0,
		0,
		0,
		0,
		0,
		0,
		0,
		5000,
		0,
		0,
		1)
GO</v>
      </c>
    </row>
    <row r="74" spans="1:37" x14ac:dyDescent="0.25">
      <c r="A74">
        <v>325</v>
      </c>
      <c r="B74" t="s">
        <v>179</v>
      </c>
      <c r="C74" t="s">
        <v>179</v>
      </c>
      <c r="E74" s="3" t="s">
        <v>703</v>
      </c>
      <c r="F74" t="s">
        <v>629</v>
      </c>
      <c r="G74">
        <v>216</v>
      </c>
      <c r="H74" t="s">
        <v>868</v>
      </c>
      <c r="I74" s="2" t="s">
        <v>621</v>
      </c>
      <c r="J74" s="2" t="s">
        <v>621</v>
      </c>
      <c r="K74" s="2">
        <v>30000</v>
      </c>
      <c r="L74" s="2" t="s">
        <v>623</v>
      </c>
      <c r="M74" s="2" t="s">
        <v>630</v>
      </c>
      <c r="N74" s="2" t="s">
        <v>795</v>
      </c>
      <c r="O74" s="2" t="s">
        <v>618</v>
      </c>
      <c r="P74">
        <v>60000</v>
      </c>
      <c r="Q74">
        <v>60010</v>
      </c>
      <c r="R74" t="str">
        <f t="shared" si="19"/>
        <v>10.34.102.106:216</v>
      </c>
      <c r="S74" t="str">
        <f t="shared" si="20"/>
        <v>LaGrange</v>
      </c>
      <c r="T74" t="str">
        <f t="shared" si="21"/>
        <v>LaGrange</v>
      </c>
      <c r="U74" t="str">
        <f t="shared" si="22"/>
        <v>LaGrange</v>
      </c>
      <c r="V74" t="str">
        <f t="shared" si="23"/>
        <v>LAGRANGE</v>
      </c>
      <c r="W74" t="str">
        <f t="shared" si="24"/>
        <v>LAGRANGE</v>
      </c>
      <c r="Y74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74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74" t="str">
        <f t="shared" si="27"/>
        <v>LoadOrder, Enabled)
	VALUES
		((SELECT ID FROM Node WHERE Name LIKE 'Default'),
		'LAGRANGE</v>
      </c>
      <c r="AB74" t="str">
        <f t="shared" si="28"/>
        <v>',
		'LaGrange</v>
      </c>
      <c r="AC74" t="str">
        <f t="shared" si="29"/>
        <v>',
		'LaGrange</v>
      </c>
      <c r="AD74" t="str">
        <f t="shared" si="30"/>
        <v>',
		0,
		(SELECT ID FROM Company WHERE Name LIKE 'Southern Company</v>
      </c>
      <c r="AE74" t="str">
        <f t="shared" si="31"/>
        <v>'),
		0,
		(SELECT ID FROM VendorDevice WHERE Name LIKE 'USI 2002</v>
      </c>
      <c r="AF74" t="str">
        <f t="shared" si="32"/>
        <v xml:space="preserve">'),
		(SELECT ID FROM Protocol WHERE Acronym LIKE 'Downloader'),
</v>
      </c>
      <c r="AG74" t="str">
        <f t="shared" si="33"/>
        <v xml:space="preserve">		(SELECT CONCAT('ftpType=0; connectionHostName=10.34.102.106:216</v>
      </c>
      <c r="AH74" t="str">
        <f t="shared" si="34"/>
        <v>; connectionUserName=anonymous; connectionPassword=anonymous; connectionProfileID=',(SELECT ID FROM ConnectionProfile WHERE Name LIKE 'USI DFR</v>
      </c>
      <c r="AI74" t="str">
        <f t="shared" si="35"/>
        <v>'),'; schedule=0 13 ***</v>
      </c>
      <c r="AJ74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74" t="str">
        <f t="shared" si="37"/>
        <v xml:space="preserve">		1,
		0,
		0,
		0,
		0,
		0,
		0,
		0,
		0,
		5000,
		0,
		0,
		1)
GO</v>
      </c>
    </row>
    <row r="75" spans="1:37" x14ac:dyDescent="0.25">
      <c r="A75">
        <v>277</v>
      </c>
      <c r="B75" t="s">
        <v>540</v>
      </c>
      <c r="C75" t="s">
        <v>217</v>
      </c>
      <c r="E75" s="3" t="s">
        <v>704</v>
      </c>
      <c r="F75" t="s">
        <v>629</v>
      </c>
      <c r="G75">
        <v>216</v>
      </c>
      <c r="H75" t="s">
        <v>869</v>
      </c>
      <c r="I75" s="2" t="s">
        <v>621</v>
      </c>
      <c r="J75" s="2" t="s">
        <v>621</v>
      </c>
      <c r="K75" s="2">
        <v>30000</v>
      </c>
      <c r="L75" s="2" t="s">
        <v>623</v>
      </c>
      <c r="M75" s="2" t="s">
        <v>630</v>
      </c>
      <c r="N75" s="2" t="s">
        <v>795</v>
      </c>
      <c r="O75" s="2" t="s">
        <v>618</v>
      </c>
      <c r="P75">
        <v>60000</v>
      </c>
      <c r="Q75">
        <v>60010</v>
      </c>
      <c r="R75" t="str">
        <f t="shared" si="19"/>
        <v>10.34.105.238:216</v>
      </c>
      <c r="S75" t="str">
        <f t="shared" si="20"/>
        <v>Lamar Cnty Ind</v>
      </c>
      <c r="T75" t="str">
        <f t="shared" si="21"/>
        <v>Lamar Cnty Ind</v>
      </c>
      <c r="U75" t="str">
        <f t="shared" si="22"/>
        <v>Lamar Cnty Ind</v>
      </c>
      <c r="V75" t="str">
        <f t="shared" si="23"/>
        <v>LAMAR CNTY IND</v>
      </c>
      <c r="W75" t="str">
        <f t="shared" si="24"/>
        <v>LAMAR_CNTY_IND</v>
      </c>
      <c r="Y75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75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75" t="str">
        <f t="shared" si="27"/>
        <v>LoadOrder, Enabled)
	VALUES
		((SELECT ID FROM Node WHERE Name LIKE 'Default'),
		'LAMAR_CNTY_IND</v>
      </c>
      <c r="AB75" t="str">
        <f t="shared" si="28"/>
        <v>',
		'Lamar Cnty Ind 115 DF/SE  GPC</v>
      </c>
      <c r="AC75" t="str">
        <f t="shared" si="29"/>
        <v>',
		'Lamar Cnty Ind 115 DF/SE  GPC</v>
      </c>
      <c r="AD75" t="str">
        <f t="shared" si="30"/>
        <v>',
		0,
		(SELECT ID FROM Company WHERE Name LIKE 'Southern Company</v>
      </c>
      <c r="AE75" t="str">
        <f t="shared" si="31"/>
        <v>'),
		0,
		(SELECT ID FROM VendorDevice WHERE Name LIKE 'USI 2002</v>
      </c>
      <c r="AF75" t="str">
        <f t="shared" si="32"/>
        <v xml:space="preserve">'),
		(SELECT ID FROM Protocol WHERE Acronym LIKE 'Downloader'),
</v>
      </c>
      <c r="AG75" t="str">
        <f t="shared" si="33"/>
        <v xml:space="preserve">		(SELECT CONCAT('ftpType=0; connectionHostName=10.34.105.238:216</v>
      </c>
      <c r="AH75" t="str">
        <f t="shared" si="34"/>
        <v>; connectionUserName=anonymous; connectionPassword=anonymous; connectionProfileID=',(SELECT ID FROM ConnectionProfile WHERE Name LIKE 'USI DFR</v>
      </c>
      <c r="AI75" t="str">
        <f t="shared" si="35"/>
        <v>'),'; schedule=0 13 ***</v>
      </c>
      <c r="AJ75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75" t="str">
        <f t="shared" si="37"/>
        <v xml:space="preserve">		1,
		0,
		0,
		0,
		0,
		0,
		0,
		0,
		0,
		5000,
		0,
		0,
		1)
GO</v>
      </c>
    </row>
    <row r="76" spans="1:37" x14ac:dyDescent="0.25">
      <c r="A76">
        <v>408</v>
      </c>
      <c r="B76" t="s">
        <v>539</v>
      </c>
      <c r="C76" t="s">
        <v>281</v>
      </c>
      <c r="E76" s="3" t="s">
        <v>705</v>
      </c>
      <c r="F76" t="s">
        <v>629</v>
      </c>
      <c r="G76">
        <v>21</v>
      </c>
      <c r="H76" t="s">
        <v>870</v>
      </c>
      <c r="I76" s="2" t="s">
        <v>621</v>
      </c>
      <c r="J76" s="2" t="s">
        <v>621</v>
      </c>
      <c r="K76" s="2">
        <v>30000</v>
      </c>
      <c r="L76" s="2" t="s">
        <v>623</v>
      </c>
      <c r="M76" s="2" t="s">
        <v>630</v>
      </c>
      <c r="N76" s="2" t="s">
        <v>795</v>
      </c>
      <c r="O76" s="2" t="s">
        <v>618</v>
      </c>
      <c r="R76" t="str">
        <f t="shared" si="19"/>
        <v>10.27.166.151:21</v>
      </c>
      <c r="S76" t="str">
        <f t="shared" si="20"/>
        <v>Lawrenceville</v>
      </c>
      <c r="T76" t="str">
        <f t="shared" si="21"/>
        <v>Lawrenceville</v>
      </c>
      <c r="U76" t="str">
        <f t="shared" si="22"/>
        <v>Lawrenceville</v>
      </c>
      <c r="V76" t="str">
        <f t="shared" si="23"/>
        <v>LAWRENCEVILLE</v>
      </c>
      <c r="W76" t="str">
        <f t="shared" si="24"/>
        <v>LAWRENCEVILLE</v>
      </c>
      <c r="Y76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76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76" t="str">
        <f t="shared" si="27"/>
        <v>LoadOrder, Enabled)
	VALUES
		((SELECT ID FROM Node WHERE Name LIKE 'Default'),
		'LAWRENCEVILLE</v>
      </c>
      <c r="AB76" t="str">
        <f t="shared" si="28"/>
        <v>',
		'Lawrenceville DME</v>
      </c>
      <c r="AC76" t="str">
        <f t="shared" si="29"/>
        <v>',
		'Lawrenceville DME</v>
      </c>
      <c r="AD76" t="str">
        <f t="shared" si="30"/>
        <v>',
		0,
		(SELECT ID FROM Company WHERE Name LIKE 'Southern Company</v>
      </c>
      <c r="AE76" t="str">
        <f t="shared" si="31"/>
        <v>'),
		0,
		(SELECT ID FROM VendorDevice WHERE Name LIKE 'USI 2002</v>
      </c>
      <c r="AF76" t="str">
        <f t="shared" si="32"/>
        <v xml:space="preserve">'),
		(SELECT ID FROM Protocol WHERE Acronym LIKE 'Downloader'),
</v>
      </c>
      <c r="AG76" t="str">
        <f t="shared" si="33"/>
        <v xml:space="preserve">		(SELECT CONCAT('ftpType=0; connectionHostName=10.27.166.151:21</v>
      </c>
      <c r="AH76" t="str">
        <f t="shared" si="34"/>
        <v>; connectionUserName=anonymous; connectionPassword=anonymous; connectionProfileID=',(SELECT ID FROM ConnectionProfile WHERE Name LIKE 'USI DFR</v>
      </c>
      <c r="AI76" t="str">
        <f t="shared" si="35"/>
        <v>'),'; schedule=0 13 ***</v>
      </c>
      <c r="AJ76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76" t="str">
        <f t="shared" si="37"/>
        <v xml:space="preserve">		1,
		0,
		0,
		0,
		0,
		0,
		0,
		0,
		0,
		5000,
		0,
		0,
		1)
GO</v>
      </c>
    </row>
    <row r="77" spans="1:37" x14ac:dyDescent="0.25">
      <c r="A77">
        <v>1007</v>
      </c>
      <c r="B77" t="s">
        <v>599</v>
      </c>
      <c r="C77" t="s">
        <v>5</v>
      </c>
      <c r="E77" s="3" t="s">
        <v>706</v>
      </c>
      <c r="F77" t="s">
        <v>629</v>
      </c>
      <c r="G77">
        <v>21</v>
      </c>
      <c r="H77" t="s">
        <v>871</v>
      </c>
      <c r="I77" s="2" t="s">
        <v>621</v>
      </c>
      <c r="J77" s="2" t="s">
        <v>621</v>
      </c>
      <c r="K77" s="2">
        <v>30000</v>
      </c>
      <c r="L77" s="2" t="s">
        <v>624</v>
      </c>
      <c r="M77" s="2" t="s">
        <v>630</v>
      </c>
      <c r="N77" s="2" t="s">
        <v>795</v>
      </c>
      <c r="O77" s="2" t="s">
        <v>619</v>
      </c>
      <c r="R77" t="str">
        <f t="shared" si="19"/>
        <v>10.27.156.8:21</v>
      </c>
      <c r="S77" t="str">
        <f t="shared" si="20"/>
        <v>Little Ogeechee</v>
      </c>
      <c r="T77" t="str">
        <f t="shared" si="21"/>
        <v>Little Ogeechee</v>
      </c>
      <c r="U77" t="str">
        <f t="shared" si="22"/>
        <v>Little Ogeechee</v>
      </c>
      <c r="V77" t="str">
        <f t="shared" si="23"/>
        <v>LITTLE OGEECHEE</v>
      </c>
      <c r="W77" t="str">
        <f t="shared" si="24"/>
        <v>LITTLE_OGEECHEE</v>
      </c>
      <c r="Y77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77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77" t="str">
        <f t="shared" si="27"/>
        <v>LoadOrder, Enabled)
	VALUES
		((SELECT ID FROM Node WHERE Name LIKE 'Default'),
		'LITTLE_OGEECHEE</v>
      </c>
      <c r="AB77" t="str">
        <f t="shared" si="28"/>
        <v>',
		'Little Ogeechee 230/115kV DME</v>
      </c>
      <c r="AC77" t="str">
        <f t="shared" si="29"/>
        <v>',
		'Little Ogeechee 230/115kV DME</v>
      </c>
      <c r="AD77" t="str">
        <f t="shared" si="30"/>
        <v>',
		0,
		(SELECT ID FROM Company WHERE Name LIKE 'Southern Company</v>
      </c>
      <c r="AE77" t="str">
        <f t="shared" si="31"/>
        <v>'),
		0,
		(SELECT ID FROM VendorDevice WHERE Name LIKE 'APP-601</v>
      </c>
      <c r="AF77" t="str">
        <f t="shared" si="32"/>
        <v xml:space="preserve">'),
		(SELECT ID FROM Protocol WHERE Acronym LIKE 'Downloader'),
</v>
      </c>
      <c r="AG77" t="str">
        <f t="shared" si="33"/>
        <v xml:space="preserve">		(SELECT CONCAT('ftpType=0; connectionHostName=10.27.156.8:21</v>
      </c>
      <c r="AH77" t="str">
        <f t="shared" si="34"/>
        <v>; connectionUserName=anonymous; connectionPassword=anonymous; connectionProfileID=',(SELECT ID FROM ConnectionProfile WHERE Name LIKE 'App DFR</v>
      </c>
      <c r="AI77" t="str">
        <f t="shared" si="35"/>
        <v>'),'; schedule=0 13 ***</v>
      </c>
      <c r="AJ77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77" t="str">
        <f t="shared" si="37"/>
        <v xml:space="preserve">		1,
		0,
		0,
		0,
		0,
		0,
		0,
		0,
		0,
		5000,
		0,
		0,
		1)
GO</v>
      </c>
    </row>
    <row r="78" spans="1:37" x14ac:dyDescent="0.25">
      <c r="A78">
        <v>1024</v>
      </c>
      <c r="B78" t="s">
        <v>610</v>
      </c>
      <c r="C78" t="s">
        <v>18</v>
      </c>
      <c r="E78" s="3" t="s">
        <v>707</v>
      </c>
      <c r="F78" t="s">
        <v>629</v>
      </c>
      <c r="G78">
        <v>216</v>
      </c>
      <c r="H78" t="s">
        <v>872</v>
      </c>
      <c r="I78" s="2" t="s">
        <v>621</v>
      </c>
      <c r="J78" s="2" t="s">
        <v>621</v>
      </c>
      <c r="K78" s="2">
        <v>30000</v>
      </c>
      <c r="L78" s="2" t="s">
        <v>624</v>
      </c>
      <c r="M78" s="2" t="s">
        <v>630</v>
      </c>
      <c r="N78" s="2" t="s">
        <v>795</v>
      </c>
      <c r="O78" s="2" t="s">
        <v>619</v>
      </c>
      <c r="P78">
        <v>60000</v>
      </c>
      <c r="Q78">
        <v>60010</v>
      </c>
      <c r="R78" t="str">
        <f t="shared" si="19"/>
        <v>10.34.77.202:216</v>
      </c>
      <c r="S78" t="str">
        <f t="shared" si="20"/>
        <v>Live Oak</v>
      </c>
      <c r="T78" t="str">
        <f t="shared" si="21"/>
        <v>Live Oak</v>
      </c>
      <c r="U78" t="str">
        <f t="shared" si="22"/>
        <v>Live Oak</v>
      </c>
      <c r="V78" t="str">
        <f t="shared" si="23"/>
        <v>LIVE OAK</v>
      </c>
      <c r="W78" t="str">
        <f t="shared" si="24"/>
        <v>LIVE_OAK</v>
      </c>
      <c r="Y78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78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78" t="str">
        <f t="shared" si="27"/>
        <v>LoadOrder, Enabled)
	VALUES
		((SELECT ID FROM Node WHERE Name LIKE 'Default'),
		'LIVE_OAK</v>
      </c>
      <c r="AB78" t="str">
        <f t="shared" si="28"/>
        <v>',
		'Live Oak DME</v>
      </c>
      <c r="AC78" t="str">
        <f t="shared" si="29"/>
        <v>',
		'Live Oak DME</v>
      </c>
      <c r="AD78" t="str">
        <f t="shared" si="30"/>
        <v>',
		0,
		(SELECT ID FROM Company WHERE Name LIKE 'Southern Company</v>
      </c>
      <c r="AE78" t="str">
        <f t="shared" si="31"/>
        <v>'),
		0,
		(SELECT ID FROM VendorDevice WHERE Name LIKE 'APP-601</v>
      </c>
      <c r="AF78" t="str">
        <f t="shared" si="32"/>
        <v xml:space="preserve">'),
		(SELECT ID FROM Protocol WHERE Acronym LIKE 'Downloader'),
</v>
      </c>
      <c r="AG78" t="str">
        <f t="shared" si="33"/>
        <v xml:space="preserve">		(SELECT CONCAT('ftpType=0; connectionHostName=10.34.77.202:216</v>
      </c>
      <c r="AH78" t="str">
        <f t="shared" si="34"/>
        <v>; connectionUserName=anonymous; connectionPassword=anonymous; connectionProfileID=',(SELECT ID FROM ConnectionProfile WHERE Name LIKE 'App DFR</v>
      </c>
      <c r="AI78" t="str">
        <f t="shared" si="35"/>
        <v>'),'; schedule=0 13 ***</v>
      </c>
      <c r="AJ78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78" t="str">
        <f t="shared" si="37"/>
        <v xml:space="preserve">		1,
		0,
		0,
		0,
		0,
		0,
		0,
		0,
		0,
		5000,
		0,
		0,
		1)
GO</v>
      </c>
    </row>
    <row r="79" spans="1:37" x14ac:dyDescent="0.25">
      <c r="A79">
        <v>242</v>
      </c>
      <c r="B79" t="s">
        <v>980</v>
      </c>
      <c r="C79" t="s">
        <v>978</v>
      </c>
      <c r="E79" s="3" t="s">
        <v>708</v>
      </c>
      <c r="F79" t="s">
        <v>629</v>
      </c>
      <c r="G79">
        <v>216</v>
      </c>
      <c r="H79" t="s">
        <v>873</v>
      </c>
      <c r="I79" s="2" t="s">
        <v>621</v>
      </c>
      <c r="J79" s="2" t="s">
        <v>621</v>
      </c>
      <c r="K79" s="2">
        <v>30000</v>
      </c>
      <c r="L79" s="2" t="s">
        <v>623</v>
      </c>
      <c r="M79" s="2" t="s">
        <v>630</v>
      </c>
      <c r="N79" s="2" t="s">
        <v>795</v>
      </c>
      <c r="O79" s="2" t="s">
        <v>618</v>
      </c>
      <c r="P79">
        <v>60000</v>
      </c>
      <c r="Q79">
        <v>60010</v>
      </c>
      <c r="R79" t="str">
        <f t="shared" si="19"/>
        <v>10.34.110.28:216</v>
      </c>
      <c r="S79" t="str">
        <f t="shared" si="20"/>
        <v>Loopers Farm</v>
      </c>
      <c r="T79" t="str">
        <f t="shared" si="21"/>
        <v>Loopers Farm</v>
      </c>
      <c r="U79" t="str">
        <f t="shared" si="22"/>
        <v>Loopers Farm</v>
      </c>
      <c r="V79" t="str">
        <f t="shared" si="23"/>
        <v>LOOPERS FARM</v>
      </c>
      <c r="W79" t="str">
        <f t="shared" si="24"/>
        <v>LOOPERS_FARM</v>
      </c>
      <c r="Y79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79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79" t="str">
        <f t="shared" si="27"/>
        <v>LoadOrder, Enabled)
	VALUES
		((SELECT ID FROM Node WHERE Name LIKE 'Default'),
		'LOOPERS_FARM</v>
      </c>
      <c r="AB79" t="str">
        <f t="shared" si="28"/>
        <v>',
		'Looper''s Farm 230 DF/SE DALTON</v>
      </c>
      <c r="AC79" t="str">
        <f t="shared" si="29"/>
        <v>',
		'Looper''s Farm 230 DF/SE DALTON</v>
      </c>
      <c r="AD79" t="str">
        <f t="shared" si="30"/>
        <v>',
		0,
		(SELECT ID FROM Company WHERE Name LIKE 'Southern Company</v>
      </c>
      <c r="AE79" t="str">
        <f t="shared" si="31"/>
        <v>'),
		0,
		(SELECT ID FROM VendorDevice WHERE Name LIKE 'USI 2002</v>
      </c>
      <c r="AF79" t="str">
        <f t="shared" si="32"/>
        <v xml:space="preserve">'),
		(SELECT ID FROM Protocol WHERE Acronym LIKE 'Downloader'),
</v>
      </c>
      <c r="AG79" t="str">
        <f t="shared" si="33"/>
        <v xml:space="preserve">		(SELECT CONCAT('ftpType=0; connectionHostName=10.34.110.28:216</v>
      </c>
      <c r="AH79" t="str">
        <f t="shared" si="34"/>
        <v>; connectionUserName=anonymous; connectionPassword=anonymous; connectionProfileID=',(SELECT ID FROM ConnectionProfile WHERE Name LIKE 'USI DFR</v>
      </c>
      <c r="AI79" t="str">
        <f t="shared" si="35"/>
        <v>'),'; schedule=0 13 ***</v>
      </c>
      <c r="AJ79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79" t="str">
        <f t="shared" si="37"/>
        <v xml:space="preserve">		1,
		0,
		0,
		0,
		0,
		0,
		0,
		0,
		0,
		5000,
		0,
		0,
		1)
GO</v>
      </c>
    </row>
    <row r="80" spans="1:37" x14ac:dyDescent="0.25">
      <c r="A80">
        <v>320</v>
      </c>
      <c r="B80" t="s">
        <v>538</v>
      </c>
      <c r="C80" t="s">
        <v>62</v>
      </c>
      <c r="E80" s="3" t="s">
        <v>709</v>
      </c>
      <c r="F80" t="s">
        <v>629</v>
      </c>
      <c r="G80">
        <v>21</v>
      </c>
      <c r="H80" t="s">
        <v>874</v>
      </c>
      <c r="I80" s="2" t="s">
        <v>621</v>
      </c>
      <c r="J80" s="2" t="s">
        <v>621</v>
      </c>
      <c r="K80" s="2">
        <v>30000</v>
      </c>
      <c r="L80" s="2" t="s">
        <v>623</v>
      </c>
      <c r="M80" s="2" t="s">
        <v>630</v>
      </c>
      <c r="N80" s="2" t="s">
        <v>795</v>
      </c>
      <c r="O80" s="2" t="s">
        <v>618</v>
      </c>
      <c r="R80" t="str">
        <f t="shared" si="19"/>
        <v>10.27.162.234:21</v>
      </c>
      <c r="S80" t="str">
        <f t="shared" si="20"/>
        <v>Magnolia</v>
      </c>
      <c r="T80" t="str">
        <f t="shared" si="21"/>
        <v>Magnolia</v>
      </c>
      <c r="U80" t="str">
        <f t="shared" si="22"/>
        <v>Magnolia</v>
      </c>
      <c r="V80" t="str">
        <f t="shared" si="23"/>
        <v>MAGNOLIA</v>
      </c>
      <c r="W80" t="str">
        <f t="shared" si="24"/>
        <v>MAGNOLIA</v>
      </c>
      <c r="Y80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80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80" t="str">
        <f t="shared" si="27"/>
        <v>LoadOrder, Enabled)
	VALUES
		((SELECT ID FROM Node WHERE Name LIKE 'Default'),
		'MAGNOLIA</v>
      </c>
      <c r="AB80" t="str">
        <f t="shared" si="28"/>
        <v>',
		'Magnolia 115/46kV DME GPC</v>
      </c>
      <c r="AC80" t="str">
        <f t="shared" si="29"/>
        <v>',
		'Magnolia 115/46kV DME GPC</v>
      </c>
      <c r="AD80" t="str">
        <f t="shared" si="30"/>
        <v>',
		0,
		(SELECT ID FROM Company WHERE Name LIKE 'Southern Company</v>
      </c>
      <c r="AE80" t="str">
        <f t="shared" si="31"/>
        <v>'),
		0,
		(SELECT ID FROM VendorDevice WHERE Name LIKE 'USI 2002</v>
      </c>
      <c r="AF80" t="str">
        <f t="shared" si="32"/>
        <v xml:space="preserve">'),
		(SELECT ID FROM Protocol WHERE Acronym LIKE 'Downloader'),
</v>
      </c>
      <c r="AG80" t="str">
        <f t="shared" si="33"/>
        <v xml:space="preserve">		(SELECT CONCAT('ftpType=0; connectionHostName=10.27.162.234:21</v>
      </c>
      <c r="AH80" t="str">
        <f t="shared" si="34"/>
        <v>; connectionUserName=anonymous; connectionPassword=anonymous; connectionProfileID=',(SELECT ID FROM ConnectionProfile WHERE Name LIKE 'USI DFR</v>
      </c>
      <c r="AI80" t="str">
        <f t="shared" si="35"/>
        <v>'),'; schedule=0 13 ***</v>
      </c>
      <c r="AJ80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80" t="str">
        <f t="shared" si="37"/>
        <v xml:space="preserve">		1,
		0,
		0,
		0,
		0,
		0,
		0,
		0,
		0,
		5000,
		0,
		0,
		1)
GO</v>
      </c>
    </row>
    <row r="81" spans="1:37" x14ac:dyDescent="0.25">
      <c r="A81">
        <v>421</v>
      </c>
      <c r="B81" t="s">
        <v>537</v>
      </c>
      <c r="C81" t="s">
        <v>288</v>
      </c>
      <c r="E81" s="3" t="s">
        <v>710</v>
      </c>
      <c r="F81" t="s">
        <v>629</v>
      </c>
      <c r="G81">
        <v>21</v>
      </c>
      <c r="H81" t="s">
        <v>875</v>
      </c>
      <c r="I81" s="2" t="s">
        <v>621</v>
      </c>
      <c r="J81" s="2" t="s">
        <v>621</v>
      </c>
      <c r="K81" s="2">
        <v>30000</v>
      </c>
      <c r="L81" s="2" t="s">
        <v>623</v>
      </c>
      <c r="M81" s="2" t="s">
        <v>630</v>
      </c>
      <c r="N81" s="2" t="s">
        <v>795</v>
      </c>
      <c r="O81" s="2" t="s">
        <v>618</v>
      </c>
      <c r="R81" t="str">
        <f t="shared" si="19"/>
        <v>10.27.165.170:21</v>
      </c>
      <c r="S81" t="str">
        <f t="shared" si="20"/>
        <v>McGrau Ford 230</v>
      </c>
      <c r="T81" t="str">
        <f t="shared" si="21"/>
        <v>McGrau Ford 230</v>
      </c>
      <c r="U81" t="str">
        <f t="shared" si="22"/>
        <v>McGrau Ford 230</v>
      </c>
      <c r="V81" t="str">
        <f t="shared" si="23"/>
        <v>MCGRAU FORD 230</v>
      </c>
      <c r="W81" t="str">
        <f t="shared" si="24"/>
        <v>MCGRAU_FORD_230</v>
      </c>
      <c r="Y81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81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81" t="str">
        <f t="shared" si="27"/>
        <v>LoadOrder, Enabled)
	VALUES
		((SELECT ID FROM Node WHERE Name LIKE 'Default'),
		'MCGRAU_FORD_230</v>
      </c>
      <c r="AB81" t="str">
        <f t="shared" si="28"/>
        <v>',
		'McGrau Ford 230 DF/SE 1 GPC</v>
      </c>
      <c r="AC81" t="str">
        <f t="shared" si="29"/>
        <v>',
		'McGrau Ford 230 DF/SE 1 GPC</v>
      </c>
      <c r="AD81" t="str">
        <f t="shared" si="30"/>
        <v>',
		0,
		(SELECT ID FROM Company WHERE Name LIKE 'Southern Company</v>
      </c>
      <c r="AE81" t="str">
        <f t="shared" si="31"/>
        <v>'),
		0,
		(SELECT ID FROM VendorDevice WHERE Name LIKE 'USI 2002</v>
      </c>
      <c r="AF81" t="str">
        <f t="shared" si="32"/>
        <v xml:space="preserve">'),
		(SELECT ID FROM Protocol WHERE Acronym LIKE 'Downloader'),
</v>
      </c>
      <c r="AG81" t="str">
        <f t="shared" si="33"/>
        <v xml:space="preserve">		(SELECT CONCAT('ftpType=0; connectionHostName=10.27.165.170:21</v>
      </c>
      <c r="AH81" t="str">
        <f t="shared" si="34"/>
        <v>; connectionUserName=anonymous; connectionPassword=anonymous; connectionProfileID=',(SELECT ID FROM ConnectionProfile WHERE Name LIKE 'USI DFR</v>
      </c>
      <c r="AI81" t="str">
        <f t="shared" si="35"/>
        <v>'),'; schedule=0 13 ***</v>
      </c>
      <c r="AJ81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81" t="str">
        <f t="shared" si="37"/>
        <v xml:space="preserve">		1,
		0,
		0,
		0,
		0,
		0,
		0,
		0,
		0,
		5000,
		0,
		0,
		1)
GO</v>
      </c>
    </row>
    <row r="82" spans="1:37" x14ac:dyDescent="0.25">
      <c r="A82">
        <v>422</v>
      </c>
      <c r="B82" t="s">
        <v>536</v>
      </c>
      <c r="C82" t="s">
        <v>290</v>
      </c>
      <c r="E82" s="3" t="s">
        <v>711</v>
      </c>
      <c r="F82" t="s">
        <v>629</v>
      </c>
      <c r="G82">
        <v>21</v>
      </c>
      <c r="H82" t="s">
        <v>876</v>
      </c>
      <c r="I82" s="2" t="s">
        <v>621</v>
      </c>
      <c r="J82" s="2" t="s">
        <v>621</v>
      </c>
      <c r="K82" s="2">
        <v>30000</v>
      </c>
      <c r="L82" s="2" t="s">
        <v>623</v>
      </c>
      <c r="M82" s="2" t="s">
        <v>630</v>
      </c>
      <c r="N82" s="2" t="s">
        <v>795</v>
      </c>
      <c r="O82" s="2" t="s">
        <v>618</v>
      </c>
      <c r="R82" t="str">
        <f t="shared" si="19"/>
        <v>10.27.165.169:21</v>
      </c>
      <c r="S82" t="str">
        <f t="shared" si="20"/>
        <v>McGrau Ford 500</v>
      </c>
      <c r="T82" t="str">
        <f t="shared" si="21"/>
        <v>McGrau Ford 500</v>
      </c>
      <c r="U82" t="str">
        <f t="shared" si="22"/>
        <v>McGrau Ford 500</v>
      </c>
      <c r="V82" t="str">
        <f t="shared" si="23"/>
        <v>MCGRAU FORD 500</v>
      </c>
      <c r="W82" t="str">
        <f t="shared" si="24"/>
        <v>MCGRAU_FORD_500</v>
      </c>
      <c r="Y82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82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82" t="str">
        <f t="shared" si="27"/>
        <v>LoadOrder, Enabled)
	VALUES
		((SELECT ID FROM Node WHERE Name LIKE 'Default'),
		'MCGRAU_FORD_500</v>
      </c>
      <c r="AB82" t="str">
        <f t="shared" si="28"/>
        <v>',
		'McGrau Ford 500 DF/SE  2  GPC</v>
      </c>
      <c r="AC82" t="str">
        <f t="shared" si="29"/>
        <v>',
		'McGrau Ford 500 DF/SE  2  GPC</v>
      </c>
      <c r="AD82" t="str">
        <f t="shared" si="30"/>
        <v>',
		0,
		(SELECT ID FROM Company WHERE Name LIKE 'Southern Company</v>
      </c>
      <c r="AE82" t="str">
        <f t="shared" si="31"/>
        <v>'),
		0,
		(SELECT ID FROM VendorDevice WHERE Name LIKE 'USI 2002</v>
      </c>
      <c r="AF82" t="str">
        <f t="shared" si="32"/>
        <v xml:space="preserve">'),
		(SELECT ID FROM Protocol WHERE Acronym LIKE 'Downloader'),
</v>
      </c>
      <c r="AG82" t="str">
        <f t="shared" si="33"/>
        <v xml:space="preserve">		(SELECT CONCAT('ftpType=0; connectionHostName=10.27.165.169:21</v>
      </c>
      <c r="AH82" t="str">
        <f t="shared" si="34"/>
        <v>; connectionUserName=anonymous; connectionPassword=anonymous; connectionProfileID=',(SELECT ID FROM ConnectionProfile WHERE Name LIKE 'USI DFR</v>
      </c>
      <c r="AI82" t="str">
        <f t="shared" si="35"/>
        <v>'),'; schedule=0 13 ***</v>
      </c>
      <c r="AJ82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82" t="str">
        <f t="shared" si="37"/>
        <v xml:space="preserve">		1,
		0,
		0,
		0,
		0,
		0,
		0,
		0,
		0,
		5000,
		0,
		0,
		1)
GO</v>
      </c>
    </row>
    <row r="83" spans="1:37" x14ac:dyDescent="0.25">
      <c r="A83">
        <v>367</v>
      </c>
      <c r="B83" t="s">
        <v>535</v>
      </c>
      <c r="C83" t="s">
        <v>254</v>
      </c>
      <c r="E83" s="3" t="s">
        <v>712</v>
      </c>
      <c r="F83" t="s">
        <v>629</v>
      </c>
      <c r="G83">
        <v>21</v>
      </c>
      <c r="H83" t="s">
        <v>877</v>
      </c>
      <c r="I83" s="2" t="s">
        <v>621</v>
      </c>
      <c r="J83" s="2" t="s">
        <v>621</v>
      </c>
      <c r="K83" s="2">
        <v>30000</v>
      </c>
      <c r="L83" s="2" t="s">
        <v>623</v>
      </c>
      <c r="M83" s="2" t="s">
        <v>630</v>
      </c>
      <c r="N83" s="2" t="s">
        <v>795</v>
      </c>
      <c r="O83" s="2" t="s">
        <v>618</v>
      </c>
      <c r="R83" t="str">
        <f t="shared" si="19"/>
        <v>10.27.160.202:21</v>
      </c>
      <c r="S83" t="str">
        <f t="shared" si="20"/>
        <v>McIntosh 115</v>
      </c>
      <c r="T83" t="str">
        <f t="shared" si="21"/>
        <v>McIntosh 115</v>
      </c>
      <c r="U83" t="str">
        <f t="shared" si="22"/>
        <v>McIntosh 115</v>
      </c>
      <c r="V83" t="str">
        <f t="shared" si="23"/>
        <v>MCINTOSH 115</v>
      </c>
      <c r="W83" t="str">
        <f t="shared" si="24"/>
        <v>MCINTOSH_115</v>
      </c>
      <c r="Y83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83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83" t="str">
        <f t="shared" si="27"/>
        <v>LoadOrder, Enabled)
	VALUES
		((SELECT ID FROM Node WHERE Name LIKE 'Default'),
		'MCINTOSH_115</v>
      </c>
      <c r="AB83" t="str">
        <f t="shared" si="28"/>
        <v>',
		'McIntosh 115kV DF/SE  GPC</v>
      </c>
      <c r="AC83" t="str">
        <f t="shared" si="29"/>
        <v>',
		'McIntosh 115kV DF/SE  GPC</v>
      </c>
      <c r="AD83" t="str">
        <f t="shared" si="30"/>
        <v>',
		0,
		(SELECT ID FROM Company WHERE Name LIKE 'Southern Company</v>
      </c>
      <c r="AE83" t="str">
        <f t="shared" si="31"/>
        <v>'),
		0,
		(SELECT ID FROM VendorDevice WHERE Name LIKE 'USI 2002</v>
      </c>
      <c r="AF83" t="str">
        <f t="shared" si="32"/>
        <v xml:space="preserve">'),
		(SELECT ID FROM Protocol WHERE Acronym LIKE 'Downloader'),
</v>
      </c>
      <c r="AG83" t="str">
        <f t="shared" si="33"/>
        <v xml:space="preserve">		(SELECT CONCAT('ftpType=0; connectionHostName=10.27.160.202:21</v>
      </c>
      <c r="AH83" t="str">
        <f t="shared" si="34"/>
        <v>; connectionUserName=anonymous; connectionPassword=anonymous; connectionProfileID=',(SELECT ID FROM ConnectionProfile WHERE Name LIKE 'USI DFR</v>
      </c>
      <c r="AI83" t="str">
        <f t="shared" si="35"/>
        <v>'),'; schedule=0 13 ***</v>
      </c>
      <c r="AJ83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83" t="str">
        <f t="shared" si="37"/>
        <v xml:space="preserve">		1,
		0,
		0,
		0,
		0,
		0,
		0,
		0,
		0,
		5000,
		0,
		0,
		1)
GO</v>
      </c>
    </row>
    <row r="84" spans="1:37" x14ac:dyDescent="0.25">
      <c r="A84">
        <v>299</v>
      </c>
      <c r="B84" t="s">
        <v>534</v>
      </c>
      <c r="C84" t="s">
        <v>256</v>
      </c>
      <c r="E84" s="3" t="s">
        <v>713</v>
      </c>
      <c r="F84" t="s">
        <v>629</v>
      </c>
      <c r="G84">
        <v>21</v>
      </c>
      <c r="H84" t="s">
        <v>878</v>
      </c>
      <c r="I84" s="2" t="s">
        <v>621</v>
      </c>
      <c r="J84" s="2" t="s">
        <v>621</v>
      </c>
      <c r="K84" s="2">
        <v>30000</v>
      </c>
      <c r="L84" s="2" t="s">
        <v>623</v>
      </c>
      <c r="M84" s="2" t="s">
        <v>630</v>
      </c>
      <c r="N84" s="2" t="s">
        <v>795</v>
      </c>
      <c r="O84" s="2" t="s">
        <v>618</v>
      </c>
      <c r="R84" t="str">
        <f t="shared" si="19"/>
        <v>10.27.160.201:21</v>
      </c>
      <c r="S84" t="str">
        <f t="shared" si="20"/>
        <v>McIntosh 230</v>
      </c>
      <c r="T84" t="str">
        <f t="shared" si="21"/>
        <v>McIntosh 230</v>
      </c>
      <c r="U84" t="str">
        <f t="shared" si="22"/>
        <v>McIntosh 230</v>
      </c>
      <c r="V84" t="str">
        <f t="shared" si="23"/>
        <v>MCINTOSH 230</v>
      </c>
      <c r="W84" t="str">
        <f t="shared" si="24"/>
        <v>MCINTOSH_230</v>
      </c>
      <c r="Y84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84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84" t="str">
        <f t="shared" si="27"/>
        <v>LoadOrder, Enabled)
	VALUES
		((SELECT ID FROM Node WHERE Name LIKE 'Default'),
		'MCINTOSH_230</v>
      </c>
      <c r="AB84" t="str">
        <f t="shared" si="28"/>
        <v>',
		'McIntosh 230kV DF/SE GPC</v>
      </c>
      <c r="AC84" t="str">
        <f t="shared" si="29"/>
        <v>',
		'McIntosh 230kV DF/SE GPC</v>
      </c>
      <c r="AD84" t="str">
        <f t="shared" si="30"/>
        <v>',
		0,
		(SELECT ID FROM Company WHERE Name LIKE 'Southern Company</v>
      </c>
      <c r="AE84" t="str">
        <f t="shared" si="31"/>
        <v>'),
		0,
		(SELECT ID FROM VendorDevice WHERE Name LIKE 'USI 2002</v>
      </c>
      <c r="AF84" t="str">
        <f t="shared" si="32"/>
        <v xml:space="preserve">'),
		(SELECT ID FROM Protocol WHERE Acronym LIKE 'Downloader'),
</v>
      </c>
      <c r="AG84" t="str">
        <f t="shared" si="33"/>
        <v xml:space="preserve">		(SELECT CONCAT('ftpType=0; connectionHostName=10.27.160.201:21</v>
      </c>
      <c r="AH84" t="str">
        <f t="shared" si="34"/>
        <v>; connectionUserName=anonymous; connectionPassword=anonymous; connectionProfileID=',(SELECT ID FROM ConnectionProfile WHERE Name LIKE 'USI DFR</v>
      </c>
      <c r="AI84" t="str">
        <f t="shared" si="35"/>
        <v>'),'; schedule=0 13 ***</v>
      </c>
      <c r="AJ84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84" t="str">
        <f t="shared" si="37"/>
        <v xml:space="preserve">		1,
		0,
		0,
		0,
		0,
		0,
		0,
		0,
		0,
		5000,
		0,
		0,
		1)
GO</v>
      </c>
    </row>
    <row r="85" spans="1:37" x14ac:dyDescent="0.25">
      <c r="A85">
        <v>301</v>
      </c>
      <c r="B85" t="s">
        <v>533</v>
      </c>
      <c r="C85" t="s">
        <v>181</v>
      </c>
      <c r="E85" s="3" t="s">
        <v>714</v>
      </c>
      <c r="F85" t="s">
        <v>629</v>
      </c>
      <c r="G85">
        <v>21</v>
      </c>
      <c r="H85" t="s">
        <v>879</v>
      </c>
      <c r="I85" s="2" t="s">
        <v>621</v>
      </c>
      <c r="J85" s="2" t="s">
        <v>621</v>
      </c>
      <c r="K85" s="2">
        <v>30000</v>
      </c>
      <c r="L85" s="2" t="s">
        <v>623</v>
      </c>
      <c r="M85" s="2" t="s">
        <v>630</v>
      </c>
      <c r="N85" s="2" t="s">
        <v>795</v>
      </c>
      <c r="O85" s="2" t="s">
        <v>618</v>
      </c>
      <c r="R85" t="str">
        <f t="shared" si="19"/>
        <v>10.27.165.215:21</v>
      </c>
      <c r="S85" t="str">
        <f t="shared" si="20"/>
        <v>McManus</v>
      </c>
      <c r="T85" t="str">
        <f t="shared" si="21"/>
        <v>McManus</v>
      </c>
      <c r="U85" t="str">
        <f t="shared" si="22"/>
        <v>McManus</v>
      </c>
      <c r="V85" t="str">
        <f t="shared" si="23"/>
        <v>MCMANUS</v>
      </c>
      <c r="W85" t="str">
        <f t="shared" si="24"/>
        <v>MCMANUS</v>
      </c>
      <c r="Y85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85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85" t="str">
        <f t="shared" si="27"/>
        <v>LoadOrder, Enabled)
	VALUES
		((SELECT ID FROM Node WHERE Name LIKE 'Default'),
		'MCMANUS</v>
      </c>
      <c r="AB85" t="str">
        <f t="shared" si="28"/>
        <v>',
		'McManus GPC DME</v>
      </c>
      <c r="AC85" t="str">
        <f t="shared" si="29"/>
        <v>',
		'McManus GPC DME</v>
      </c>
      <c r="AD85" t="str">
        <f t="shared" si="30"/>
        <v>',
		0,
		(SELECT ID FROM Company WHERE Name LIKE 'Southern Company</v>
      </c>
      <c r="AE85" t="str">
        <f t="shared" si="31"/>
        <v>'),
		0,
		(SELECT ID FROM VendorDevice WHERE Name LIKE 'USI 2002</v>
      </c>
      <c r="AF85" t="str">
        <f t="shared" si="32"/>
        <v xml:space="preserve">'),
		(SELECT ID FROM Protocol WHERE Acronym LIKE 'Downloader'),
</v>
      </c>
      <c r="AG85" t="str">
        <f t="shared" si="33"/>
        <v xml:space="preserve">		(SELECT CONCAT('ftpType=0; connectionHostName=10.27.165.215:21</v>
      </c>
      <c r="AH85" t="str">
        <f t="shared" si="34"/>
        <v>; connectionUserName=anonymous; connectionPassword=anonymous; connectionProfileID=',(SELECT ID FROM ConnectionProfile WHERE Name LIKE 'USI DFR</v>
      </c>
      <c r="AI85" t="str">
        <f t="shared" si="35"/>
        <v>'),'; schedule=0 13 ***</v>
      </c>
      <c r="AJ85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85" t="str">
        <f t="shared" si="37"/>
        <v xml:space="preserve">		1,
		0,
		0,
		0,
		0,
		0,
		0,
		0,
		0,
		5000,
		0,
		0,
		1)
GO</v>
      </c>
    </row>
    <row r="86" spans="1:37" x14ac:dyDescent="0.25">
      <c r="A86">
        <v>266</v>
      </c>
      <c r="B86" t="s">
        <v>532</v>
      </c>
      <c r="C86" t="s">
        <v>64</v>
      </c>
      <c r="E86" s="3" t="s">
        <v>715</v>
      </c>
      <c r="F86" t="s">
        <v>629</v>
      </c>
      <c r="G86">
        <v>21</v>
      </c>
      <c r="H86" t="s">
        <v>880</v>
      </c>
      <c r="I86" s="2" t="s">
        <v>621</v>
      </c>
      <c r="J86" s="2" t="s">
        <v>621</v>
      </c>
      <c r="K86" s="2">
        <v>30000</v>
      </c>
      <c r="L86" s="2" t="s">
        <v>623</v>
      </c>
      <c r="M86" s="2" t="s">
        <v>630</v>
      </c>
      <c r="N86" s="2" t="s">
        <v>795</v>
      </c>
      <c r="O86" s="2" t="s">
        <v>618</v>
      </c>
      <c r="R86" t="str">
        <f t="shared" si="19"/>
        <v>10.27.152.234:21</v>
      </c>
      <c r="S86" t="str">
        <f t="shared" si="20"/>
        <v>Meldrim</v>
      </c>
      <c r="T86" t="str">
        <f t="shared" si="21"/>
        <v>Meldrim</v>
      </c>
      <c r="U86" t="str">
        <f t="shared" si="22"/>
        <v>Meldrim</v>
      </c>
      <c r="V86" t="str">
        <f t="shared" si="23"/>
        <v>MELDRIM</v>
      </c>
      <c r="W86" t="str">
        <f t="shared" si="24"/>
        <v>MELDRIM</v>
      </c>
      <c r="Y86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86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86" t="str">
        <f t="shared" si="27"/>
        <v>LoadOrder, Enabled)
	VALUES
		((SELECT ID FROM Node WHERE Name LIKE 'Default'),
		'MELDRIM</v>
      </c>
      <c r="AB86" t="str">
        <f t="shared" si="28"/>
        <v>',
		'Meldrim 230/115 DF/SE  GPC</v>
      </c>
      <c r="AC86" t="str">
        <f t="shared" si="29"/>
        <v>',
		'Meldrim 230/115 DF/SE  GPC</v>
      </c>
      <c r="AD86" t="str">
        <f t="shared" si="30"/>
        <v>',
		0,
		(SELECT ID FROM Company WHERE Name LIKE 'Southern Company</v>
      </c>
      <c r="AE86" t="str">
        <f t="shared" si="31"/>
        <v>'),
		0,
		(SELECT ID FROM VendorDevice WHERE Name LIKE 'USI 2002</v>
      </c>
      <c r="AF86" t="str">
        <f t="shared" si="32"/>
        <v xml:space="preserve">'),
		(SELECT ID FROM Protocol WHERE Acronym LIKE 'Downloader'),
</v>
      </c>
      <c r="AG86" t="str">
        <f t="shared" si="33"/>
        <v xml:space="preserve">		(SELECT CONCAT('ftpType=0; connectionHostName=10.27.152.234:21</v>
      </c>
      <c r="AH86" t="str">
        <f t="shared" si="34"/>
        <v>; connectionUserName=anonymous; connectionPassword=anonymous; connectionProfileID=',(SELECT ID FROM ConnectionProfile WHERE Name LIKE 'USI DFR</v>
      </c>
      <c r="AI86" t="str">
        <f t="shared" si="35"/>
        <v>'),'; schedule=0 13 ***</v>
      </c>
      <c r="AJ86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86" t="str">
        <f t="shared" si="37"/>
        <v xml:space="preserve">		1,
		0,
		0,
		0,
		0,
		0,
		0,
		0,
		0,
		5000,
		0,
		0,
		1)
GO</v>
      </c>
    </row>
    <row r="87" spans="1:37" x14ac:dyDescent="0.25">
      <c r="A87">
        <v>273</v>
      </c>
      <c r="B87" t="s">
        <v>531</v>
      </c>
      <c r="C87" t="s">
        <v>66</v>
      </c>
      <c r="E87" s="3" t="s">
        <v>716</v>
      </c>
      <c r="F87" t="s">
        <v>629</v>
      </c>
      <c r="G87">
        <v>216</v>
      </c>
      <c r="H87" t="s">
        <v>881</v>
      </c>
      <c r="I87" s="2" t="s">
        <v>621</v>
      </c>
      <c r="J87" s="2" t="s">
        <v>621</v>
      </c>
      <c r="K87" s="2">
        <v>30000</v>
      </c>
      <c r="L87" s="2" t="s">
        <v>623</v>
      </c>
      <c r="M87" s="2" t="s">
        <v>630</v>
      </c>
      <c r="N87" s="2" t="s">
        <v>795</v>
      </c>
      <c r="O87" s="2" t="s">
        <v>618</v>
      </c>
      <c r="P87">
        <v>60000</v>
      </c>
      <c r="Q87">
        <v>60010</v>
      </c>
      <c r="R87" t="str">
        <f t="shared" si="19"/>
        <v>10.34.81.240:216</v>
      </c>
      <c r="S87" t="str">
        <f t="shared" si="20"/>
        <v>Millen Pri</v>
      </c>
      <c r="T87" t="str">
        <f t="shared" si="21"/>
        <v>Millen Pri</v>
      </c>
      <c r="U87" t="str">
        <f t="shared" si="22"/>
        <v>Millen Pri</v>
      </c>
      <c r="V87" t="str">
        <f t="shared" si="23"/>
        <v>MILLEN PRI</v>
      </c>
      <c r="W87" t="str">
        <f t="shared" si="24"/>
        <v>MILLEN_PRI</v>
      </c>
      <c r="Y87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87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87" t="str">
        <f t="shared" si="27"/>
        <v>LoadOrder, Enabled)
	VALUES
		((SELECT ID FROM Node WHERE Name LIKE 'Default'),
		'MILLEN_PRI</v>
      </c>
      <c r="AB87" t="str">
        <f t="shared" si="28"/>
        <v>',
		'Millen Pri 115/46 DF/SE  GPC</v>
      </c>
      <c r="AC87" t="str">
        <f t="shared" si="29"/>
        <v>',
		'Millen Pri 115/46 DF/SE  GPC</v>
      </c>
      <c r="AD87" t="str">
        <f t="shared" si="30"/>
        <v>',
		0,
		(SELECT ID FROM Company WHERE Name LIKE 'Southern Company</v>
      </c>
      <c r="AE87" t="str">
        <f t="shared" si="31"/>
        <v>'),
		0,
		(SELECT ID FROM VendorDevice WHERE Name LIKE 'USI 2002</v>
      </c>
      <c r="AF87" t="str">
        <f t="shared" si="32"/>
        <v xml:space="preserve">'),
		(SELECT ID FROM Protocol WHERE Acronym LIKE 'Downloader'),
</v>
      </c>
      <c r="AG87" t="str">
        <f t="shared" si="33"/>
        <v xml:space="preserve">		(SELECT CONCAT('ftpType=0; connectionHostName=10.34.81.240:216</v>
      </c>
      <c r="AH87" t="str">
        <f t="shared" si="34"/>
        <v>; connectionUserName=anonymous; connectionPassword=anonymous; connectionProfileID=',(SELECT ID FROM ConnectionProfile WHERE Name LIKE 'USI DFR</v>
      </c>
      <c r="AI87" t="str">
        <f t="shared" si="35"/>
        <v>'),'; schedule=0 13 ***</v>
      </c>
      <c r="AJ87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87" t="str">
        <f t="shared" si="37"/>
        <v xml:space="preserve">		1,
		0,
		0,
		0,
		0,
		0,
		0,
		0,
		0,
		5000,
		0,
		0,
		1)
GO</v>
      </c>
    </row>
    <row r="88" spans="1:37" x14ac:dyDescent="0.25">
      <c r="A88">
        <v>304</v>
      </c>
      <c r="B88" t="s">
        <v>529</v>
      </c>
      <c r="C88" t="s">
        <v>69</v>
      </c>
      <c r="E88" s="3" t="s">
        <v>717</v>
      </c>
      <c r="F88" t="s">
        <v>629</v>
      </c>
      <c r="G88">
        <v>21</v>
      </c>
      <c r="H88" t="s">
        <v>882</v>
      </c>
      <c r="I88" s="2" t="s">
        <v>621</v>
      </c>
      <c r="J88" s="2" t="s">
        <v>621</v>
      </c>
      <c r="K88" s="2">
        <v>30000</v>
      </c>
      <c r="L88" s="2" t="s">
        <v>623</v>
      </c>
      <c r="M88" s="2" t="s">
        <v>630</v>
      </c>
      <c r="N88" s="2" t="s">
        <v>795</v>
      </c>
      <c r="O88" s="2" t="s">
        <v>618</v>
      </c>
      <c r="R88" t="str">
        <f t="shared" si="19"/>
        <v>10.27.173.56:21</v>
      </c>
      <c r="S88" t="str">
        <f t="shared" si="20"/>
        <v>Mitchell 115</v>
      </c>
      <c r="T88" t="str">
        <f t="shared" si="21"/>
        <v>Mitchell 115</v>
      </c>
      <c r="U88" t="str">
        <f t="shared" si="22"/>
        <v>Mitchell 115</v>
      </c>
      <c r="V88" t="str">
        <f t="shared" si="23"/>
        <v>MITCHELL 115</v>
      </c>
      <c r="W88" t="str">
        <f t="shared" si="24"/>
        <v>MITCHELL_115</v>
      </c>
      <c r="Y88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88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88" t="str">
        <f t="shared" si="27"/>
        <v>LoadOrder, Enabled)
	VALUES
		((SELECT ID FROM Node WHERE Name LIKE 'Default'),
		'MITCHELL_115</v>
      </c>
      <c r="AB88" t="str">
        <f t="shared" si="28"/>
        <v>',
		'Mitchell 115kV DME GPC</v>
      </c>
      <c r="AC88" t="str">
        <f t="shared" si="29"/>
        <v>',
		'Mitchell 115kV DME GPC</v>
      </c>
      <c r="AD88" t="str">
        <f t="shared" si="30"/>
        <v>',
		0,
		(SELECT ID FROM Company WHERE Name LIKE 'Southern Company</v>
      </c>
      <c r="AE88" t="str">
        <f t="shared" si="31"/>
        <v>'),
		0,
		(SELECT ID FROM VendorDevice WHERE Name LIKE 'USI 2002</v>
      </c>
      <c r="AF88" t="str">
        <f t="shared" si="32"/>
        <v xml:space="preserve">'),
		(SELECT ID FROM Protocol WHERE Acronym LIKE 'Downloader'),
</v>
      </c>
      <c r="AG88" t="str">
        <f t="shared" si="33"/>
        <v xml:space="preserve">		(SELECT CONCAT('ftpType=0; connectionHostName=10.27.173.56:21</v>
      </c>
      <c r="AH88" t="str">
        <f t="shared" si="34"/>
        <v>; connectionUserName=anonymous; connectionPassword=anonymous; connectionProfileID=',(SELECT ID FROM ConnectionProfile WHERE Name LIKE 'USI DFR</v>
      </c>
      <c r="AI88" t="str">
        <f t="shared" si="35"/>
        <v>'),'; schedule=0 13 ***</v>
      </c>
      <c r="AJ88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88" t="str">
        <f t="shared" si="37"/>
        <v xml:space="preserve">		1,
		0,
		0,
		0,
		0,
		0,
		0,
		0,
		0,
		5000,
		0,
		0,
		1)
GO</v>
      </c>
    </row>
    <row r="89" spans="1:37" x14ac:dyDescent="0.25">
      <c r="A89">
        <v>331</v>
      </c>
      <c r="B89" t="s">
        <v>530</v>
      </c>
      <c r="C89" t="s">
        <v>71</v>
      </c>
      <c r="E89" s="3" t="s">
        <v>792</v>
      </c>
      <c r="F89" t="s">
        <v>629</v>
      </c>
      <c r="G89">
        <v>21</v>
      </c>
      <c r="H89" t="s">
        <v>883</v>
      </c>
      <c r="I89" s="2" t="s">
        <v>621</v>
      </c>
      <c r="J89" s="2" t="s">
        <v>621</v>
      </c>
      <c r="K89" s="2">
        <v>30000</v>
      </c>
      <c r="L89" s="2" t="s">
        <v>623</v>
      </c>
      <c r="M89" s="2" t="s">
        <v>630</v>
      </c>
      <c r="N89" s="2" t="s">
        <v>795</v>
      </c>
      <c r="O89" s="2" t="s">
        <v>618</v>
      </c>
      <c r="R89" t="str">
        <f t="shared" si="19"/>
        <v>10.27.172.218:21</v>
      </c>
      <c r="S89" t="str">
        <f t="shared" si="20"/>
        <v>Mitchell 230</v>
      </c>
      <c r="T89" t="str">
        <f t="shared" si="21"/>
        <v>Mitchell 230</v>
      </c>
      <c r="U89" t="str">
        <f t="shared" si="22"/>
        <v>Mitchell 230</v>
      </c>
      <c r="V89" t="str">
        <f t="shared" si="23"/>
        <v>MITCHELL 230</v>
      </c>
      <c r="W89" t="str">
        <f t="shared" si="24"/>
        <v>MITCHELL_230</v>
      </c>
      <c r="Y89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89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89" t="str">
        <f t="shared" si="27"/>
        <v>LoadOrder, Enabled)
	VALUES
		((SELECT ID FROM Node WHERE Name LIKE 'Default'),
		'MITCHELL_230</v>
      </c>
      <c r="AB89" t="str">
        <f t="shared" si="28"/>
        <v>',
		'Mitchell 230 DME GPC</v>
      </c>
      <c r="AC89" t="str">
        <f t="shared" si="29"/>
        <v>',
		'Mitchell 230 DME GPC</v>
      </c>
      <c r="AD89" t="str">
        <f t="shared" si="30"/>
        <v>',
		0,
		(SELECT ID FROM Company WHERE Name LIKE 'Southern Company</v>
      </c>
      <c r="AE89" t="str">
        <f t="shared" si="31"/>
        <v>'),
		0,
		(SELECT ID FROM VendorDevice WHERE Name LIKE 'USI 2002</v>
      </c>
      <c r="AF89" t="str">
        <f t="shared" si="32"/>
        <v xml:space="preserve">'),
		(SELECT ID FROM Protocol WHERE Acronym LIKE 'Downloader'),
</v>
      </c>
      <c r="AG89" t="str">
        <f t="shared" si="33"/>
        <v xml:space="preserve">		(SELECT CONCAT('ftpType=0; connectionHostName=10.27.172.218:21</v>
      </c>
      <c r="AH89" t="str">
        <f t="shared" si="34"/>
        <v>; connectionUserName=anonymous; connectionPassword=anonymous; connectionProfileID=',(SELECT ID FROM ConnectionProfile WHERE Name LIKE 'USI DFR</v>
      </c>
      <c r="AI89" t="str">
        <f t="shared" si="35"/>
        <v>'),'; schedule=0 13 ***</v>
      </c>
      <c r="AJ89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89" t="str">
        <f t="shared" si="37"/>
        <v xml:space="preserve">		1,
		0,
		0,
		0,
		0,
		0,
		0,
		0,
		0,
		5000,
		0,
		0,
		1)
GO</v>
      </c>
    </row>
    <row r="90" spans="1:37" x14ac:dyDescent="0.25">
      <c r="A90">
        <v>412</v>
      </c>
      <c r="B90" t="s">
        <v>304</v>
      </c>
      <c r="C90" t="s">
        <v>304</v>
      </c>
      <c r="E90" s="3" t="s">
        <v>791</v>
      </c>
      <c r="F90" t="s">
        <v>629</v>
      </c>
      <c r="G90">
        <v>21</v>
      </c>
      <c r="H90" t="s">
        <v>884</v>
      </c>
      <c r="I90" s="2" t="s">
        <v>621</v>
      </c>
      <c r="J90" s="2" t="s">
        <v>621</v>
      </c>
      <c r="K90" s="2">
        <v>30000</v>
      </c>
      <c r="L90" s="2" t="s">
        <v>623</v>
      </c>
      <c r="M90" s="2" t="s">
        <v>630</v>
      </c>
      <c r="N90" s="2" t="s">
        <v>795</v>
      </c>
      <c r="O90" s="2" t="s">
        <v>618</v>
      </c>
      <c r="R90" t="str">
        <f t="shared" si="19"/>
        <v>10.27.158.106:21</v>
      </c>
      <c r="S90" t="str">
        <f t="shared" si="20"/>
        <v>Mossy Branch</v>
      </c>
      <c r="T90" t="str">
        <f t="shared" si="21"/>
        <v>Mossy Branch</v>
      </c>
      <c r="U90" t="str">
        <f t="shared" si="22"/>
        <v>Mossy Branch</v>
      </c>
      <c r="V90" t="str">
        <f t="shared" si="23"/>
        <v>MOSSY BRANCH</v>
      </c>
      <c r="W90" t="str">
        <f t="shared" si="24"/>
        <v>MOSSY_BRANCH</v>
      </c>
      <c r="Y90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90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90" t="str">
        <f t="shared" si="27"/>
        <v>LoadOrder, Enabled)
	VALUES
		((SELECT ID FROM Node WHERE Name LIKE 'Default'),
		'MOSSY_BRANCH</v>
      </c>
      <c r="AB90" t="str">
        <f t="shared" si="28"/>
        <v>',
		'Mossy Branch</v>
      </c>
      <c r="AC90" t="str">
        <f t="shared" si="29"/>
        <v>',
		'Mossy Branch</v>
      </c>
      <c r="AD90" t="str">
        <f t="shared" si="30"/>
        <v>',
		0,
		(SELECT ID FROM Company WHERE Name LIKE 'Southern Company</v>
      </c>
      <c r="AE90" t="str">
        <f t="shared" si="31"/>
        <v>'),
		0,
		(SELECT ID FROM VendorDevice WHERE Name LIKE 'USI 2002</v>
      </c>
      <c r="AF90" t="str">
        <f t="shared" si="32"/>
        <v xml:space="preserve">'),
		(SELECT ID FROM Protocol WHERE Acronym LIKE 'Downloader'),
</v>
      </c>
      <c r="AG90" t="str">
        <f t="shared" si="33"/>
        <v xml:space="preserve">		(SELECT CONCAT('ftpType=0; connectionHostName=10.27.158.106:21</v>
      </c>
      <c r="AH90" t="str">
        <f t="shared" si="34"/>
        <v>; connectionUserName=anonymous; connectionPassword=anonymous; connectionProfileID=',(SELECT ID FROM ConnectionProfile WHERE Name LIKE 'USI DFR</v>
      </c>
      <c r="AI90" t="str">
        <f t="shared" si="35"/>
        <v>'),'; schedule=0 13 ***</v>
      </c>
      <c r="AJ90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90" t="str">
        <f t="shared" si="37"/>
        <v xml:space="preserve">		1,
		0,
		0,
		0,
		0,
		0,
		0,
		0,
		0,
		5000,
		0,
		0,
		1)
GO</v>
      </c>
    </row>
    <row r="91" spans="1:37" x14ac:dyDescent="0.25">
      <c r="A91">
        <v>281</v>
      </c>
      <c r="B91" t="s">
        <v>527</v>
      </c>
      <c r="C91" t="s">
        <v>73</v>
      </c>
      <c r="E91" s="3" t="s">
        <v>724</v>
      </c>
      <c r="F91" t="s">
        <v>629</v>
      </c>
      <c r="G91">
        <v>21</v>
      </c>
      <c r="H91" t="s">
        <v>885</v>
      </c>
      <c r="I91" s="2" t="s">
        <v>621</v>
      </c>
      <c r="J91" s="2" t="s">
        <v>621</v>
      </c>
      <c r="K91" s="2">
        <v>30000</v>
      </c>
      <c r="L91" s="2" t="s">
        <v>623</v>
      </c>
      <c r="M91" s="2" t="s">
        <v>630</v>
      </c>
      <c r="N91" s="2" t="s">
        <v>795</v>
      </c>
      <c r="O91" s="2" t="s">
        <v>618</v>
      </c>
      <c r="R91" t="str">
        <f t="shared" si="19"/>
        <v>10.27.165.106:21</v>
      </c>
      <c r="S91" t="str">
        <f t="shared" si="20"/>
        <v>N.Tifton 115</v>
      </c>
      <c r="T91" t="str">
        <f t="shared" si="21"/>
        <v>N.Tifton 115</v>
      </c>
      <c r="U91" t="str">
        <f t="shared" si="22"/>
        <v>N.Tifton 115</v>
      </c>
      <c r="V91" t="str">
        <f t="shared" si="23"/>
        <v>N.TIFTON 115</v>
      </c>
      <c r="W91" t="str">
        <f t="shared" si="24"/>
        <v>N.TIFTON_115</v>
      </c>
      <c r="Y91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91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91" t="str">
        <f t="shared" si="27"/>
        <v>LoadOrder, Enabled)
	VALUES
		((SELECT ID FROM Node WHERE Name LIKE 'Default'),
		'N.TIFTON_115</v>
      </c>
      <c r="AB91" t="str">
        <f t="shared" si="28"/>
        <v>',
		'N.Tifton 115 DF/SE  GPC</v>
      </c>
      <c r="AC91" t="str">
        <f t="shared" si="29"/>
        <v>',
		'N.Tifton 115 DF/SE  GPC</v>
      </c>
      <c r="AD91" t="str">
        <f t="shared" si="30"/>
        <v>',
		0,
		(SELECT ID FROM Company WHERE Name LIKE 'Southern Company</v>
      </c>
      <c r="AE91" t="str">
        <f t="shared" si="31"/>
        <v>'),
		0,
		(SELECT ID FROM VendorDevice WHERE Name LIKE 'USI 2002</v>
      </c>
      <c r="AF91" t="str">
        <f t="shared" si="32"/>
        <v xml:space="preserve">'),
		(SELECT ID FROM Protocol WHERE Acronym LIKE 'Downloader'),
</v>
      </c>
      <c r="AG91" t="str">
        <f t="shared" si="33"/>
        <v xml:space="preserve">		(SELECT CONCAT('ftpType=0; connectionHostName=10.27.165.106:21</v>
      </c>
      <c r="AH91" t="str">
        <f t="shared" si="34"/>
        <v>; connectionUserName=anonymous; connectionPassword=anonymous; connectionProfileID=',(SELECT ID FROM ConnectionProfile WHERE Name LIKE 'USI DFR</v>
      </c>
      <c r="AI91" t="str">
        <f t="shared" si="35"/>
        <v>'),'; schedule=0 13 ***</v>
      </c>
      <c r="AJ91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91" t="str">
        <f t="shared" si="37"/>
        <v xml:space="preserve">		1,
		0,
		0,
		0,
		0,
		0,
		0,
		0,
		0,
		5000,
		0,
		0,
		1)
GO</v>
      </c>
    </row>
    <row r="92" spans="1:37" x14ac:dyDescent="0.25">
      <c r="A92">
        <v>376</v>
      </c>
      <c r="B92" t="s">
        <v>526</v>
      </c>
      <c r="C92" t="s">
        <v>76</v>
      </c>
      <c r="E92" s="3" t="s">
        <v>723</v>
      </c>
      <c r="F92" t="s">
        <v>629</v>
      </c>
      <c r="G92">
        <v>21</v>
      </c>
      <c r="H92" t="s">
        <v>886</v>
      </c>
      <c r="I92" s="2" t="s">
        <v>621</v>
      </c>
      <c r="J92" s="2" t="s">
        <v>621</v>
      </c>
      <c r="K92" s="2">
        <v>30000</v>
      </c>
      <c r="L92" s="2" t="s">
        <v>623</v>
      </c>
      <c r="M92" s="2" t="s">
        <v>630</v>
      </c>
      <c r="N92" s="2" t="s">
        <v>795</v>
      </c>
      <c r="O92" s="2" t="s">
        <v>618</v>
      </c>
      <c r="R92" t="str">
        <f t="shared" si="19"/>
        <v>10.27.161.250:21</v>
      </c>
      <c r="S92" t="str">
        <f t="shared" si="20"/>
        <v>N.Tifton 500</v>
      </c>
      <c r="T92" t="str">
        <f t="shared" si="21"/>
        <v>N.Tifton 500</v>
      </c>
      <c r="U92" t="str">
        <f t="shared" si="22"/>
        <v>N.Tifton 500</v>
      </c>
      <c r="V92" t="str">
        <f t="shared" si="23"/>
        <v>N.TIFTON 500</v>
      </c>
      <c r="W92" t="str">
        <f t="shared" si="24"/>
        <v>N.TIFTON_500</v>
      </c>
      <c r="Y92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92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92" t="str">
        <f t="shared" si="27"/>
        <v>LoadOrder, Enabled)
	VALUES
		((SELECT ID FROM Node WHERE Name LIKE 'Default'),
		'N.TIFTON_500</v>
      </c>
      <c r="AB92" t="str">
        <f t="shared" si="28"/>
        <v>',
		'N.Tifton 500 DF/SE 1 GPC</v>
      </c>
      <c r="AC92" t="str">
        <f t="shared" si="29"/>
        <v>',
		'N.Tifton 500 DF/SE 1 GPC</v>
      </c>
      <c r="AD92" t="str">
        <f t="shared" si="30"/>
        <v>',
		0,
		(SELECT ID FROM Company WHERE Name LIKE 'Southern Company</v>
      </c>
      <c r="AE92" t="str">
        <f t="shared" si="31"/>
        <v>'),
		0,
		(SELECT ID FROM VendorDevice WHERE Name LIKE 'USI 2002</v>
      </c>
      <c r="AF92" t="str">
        <f t="shared" si="32"/>
        <v xml:space="preserve">'),
		(SELECT ID FROM Protocol WHERE Acronym LIKE 'Downloader'),
</v>
      </c>
      <c r="AG92" t="str">
        <f t="shared" si="33"/>
        <v xml:space="preserve">		(SELECT CONCAT('ftpType=0; connectionHostName=10.27.161.250:21</v>
      </c>
      <c r="AH92" t="str">
        <f t="shared" si="34"/>
        <v>; connectionUserName=anonymous; connectionPassword=anonymous; connectionProfileID=',(SELECT ID FROM ConnectionProfile WHERE Name LIKE 'USI DFR</v>
      </c>
      <c r="AI92" t="str">
        <f t="shared" si="35"/>
        <v>'),'; schedule=0 13 ***</v>
      </c>
      <c r="AJ92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92" t="str">
        <f t="shared" si="37"/>
        <v xml:space="preserve">		1,
		0,
		0,
		0,
		0,
		0,
		0,
		0,
		0,
		5000,
		0,
		0,
		1)
GO</v>
      </c>
    </row>
    <row r="93" spans="1:37" x14ac:dyDescent="0.25">
      <c r="A93">
        <v>418</v>
      </c>
      <c r="B93" t="s">
        <v>326</v>
      </c>
      <c r="C93" t="s">
        <v>326</v>
      </c>
      <c r="E93" s="3" t="s">
        <v>721</v>
      </c>
      <c r="F93" t="s">
        <v>629</v>
      </c>
      <c r="G93">
        <v>216</v>
      </c>
      <c r="H93" t="s">
        <v>887</v>
      </c>
      <c r="I93" s="2" t="s">
        <v>621</v>
      </c>
      <c r="J93" s="2" t="s">
        <v>621</v>
      </c>
      <c r="K93" s="2">
        <v>30000</v>
      </c>
      <c r="L93" s="2" t="s">
        <v>623</v>
      </c>
      <c r="M93" s="2" t="s">
        <v>630</v>
      </c>
      <c r="N93" s="2" t="s">
        <v>795</v>
      </c>
      <c r="O93" s="2" t="s">
        <v>618</v>
      </c>
      <c r="P93">
        <v>60000</v>
      </c>
      <c r="Q93">
        <v>60010</v>
      </c>
      <c r="R93" t="str">
        <f t="shared" si="19"/>
        <v>10.34.83.201:216</v>
      </c>
      <c r="S93" t="str">
        <f t="shared" si="20"/>
        <v>Nelson</v>
      </c>
      <c r="T93" t="str">
        <f t="shared" si="21"/>
        <v>Nelson</v>
      </c>
      <c r="U93" t="str">
        <f t="shared" si="22"/>
        <v>Nelson</v>
      </c>
      <c r="V93" t="str">
        <f t="shared" si="23"/>
        <v>NELSON</v>
      </c>
      <c r="W93" t="str">
        <f t="shared" si="24"/>
        <v>NELSON</v>
      </c>
      <c r="Y93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93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93" t="str">
        <f t="shared" si="27"/>
        <v>LoadOrder, Enabled)
	VALUES
		((SELECT ID FROM Node WHERE Name LIKE 'Default'),
		'NELSON</v>
      </c>
      <c r="AB93" t="str">
        <f t="shared" si="28"/>
        <v>',
		'Nelson</v>
      </c>
      <c r="AC93" t="str">
        <f t="shared" si="29"/>
        <v>',
		'Nelson</v>
      </c>
      <c r="AD93" t="str">
        <f t="shared" si="30"/>
        <v>',
		0,
		(SELECT ID FROM Company WHERE Name LIKE 'Southern Company</v>
      </c>
      <c r="AE93" t="str">
        <f t="shared" si="31"/>
        <v>'),
		0,
		(SELECT ID FROM VendorDevice WHERE Name LIKE 'USI 2002</v>
      </c>
      <c r="AF93" t="str">
        <f t="shared" si="32"/>
        <v xml:space="preserve">'),
		(SELECT ID FROM Protocol WHERE Acronym LIKE 'Downloader'),
</v>
      </c>
      <c r="AG93" t="str">
        <f t="shared" si="33"/>
        <v xml:space="preserve">		(SELECT CONCAT('ftpType=0; connectionHostName=10.34.83.201:216</v>
      </c>
      <c r="AH93" t="str">
        <f t="shared" si="34"/>
        <v>; connectionUserName=anonymous; connectionPassword=anonymous; connectionProfileID=',(SELECT ID FROM ConnectionProfile WHERE Name LIKE 'USI DFR</v>
      </c>
      <c r="AI93" t="str">
        <f t="shared" si="35"/>
        <v>'),'; schedule=0 13 ***</v>
      </c>
      <c r="AJ93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93" t="str">
        <f t="shared" si="37"/>
        <v xml:space="preserve">		1,
		0,
		0,
		0,
		0,
		0,
		0,
		0,
		0,
		5000,
		0,
		0,
		1)
GO</v>
      </c>
    </row>
    <row r="94" spans="1:37" x14ac:dyDescent="0.25">
      <c r="A94">
        <v>374</v>
      </c>
      <c r="B94" t="s">
        <v>525</v>
      </c>
      <c r="C94" t="s">
        <v>158</v>
      </c>
      <c r="E94" s="3" t="s">
        <v>718</v>
      </c>
      <c r="F94" t="s">
        <v>629</v>
      </c>
      <c r="G94">
        <v>21</v>
      </c>
      <c r="H94" t="s">
        <v>888</v>
      </c>
      <c r="I94" s="2" t="s">
        <v>621</v>
      </c>
      <c r="J94" s="2" t="s">
        <v>621</v>
      </c>
      <c r="K94" s="2">
        <v>30000</v>
      </c>
      <c r="L94" s="2" t="s">
        <v>623</v>
      </c>
      <c r="M94" s="2" t="s">
        <v>630</v>
      </c>
      <c r="N94" s="2" t="s">
        <v>795</v>
      </c>
      <c r="O94" s="2" t="s">
        <v>618</v>
      </c>
      <c r="R94" t="str">
        <f t="shared" si="19"/>
        <v>10.27.159.234.:21</v>
      </c>
      <c r="S94" t="str">
        <f t="shared" si="20"/>
        <v>Norcross 115</v>
      </c>
      <c r="T94" t="str">
        <f t="shared" si="21"/>
        <v>Norcross 115</v>
      </c>
      <c r="U94" t="str">
        <f t="shared" si="22"/>
        <v>Norcross 115</v>
      </c>
      <c r="V94" t="str">
        <f t="shared" si="23"/>
        <v>NORCROSS 115</v>
      </c>
      <c r="W94" t="str">
        <f t="shared" si="24"/>
        <v>NORCROSS_115</v>
      </c>
      <c r="Y94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94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94" t="str">
        <f t="shared" si="27"/>
        <v>LoadOrder, Enabled)
	VALUES
		((SELECT ID FROM Node WHERE Name LIKE 'Default'),
		'NORCROSS_115</v>
      </c>
      <c r="AB94" t="str">
        <f t="shared" si="28"/>
        <v>',
		'Norcross 115KV</v>
      </c>
      <c r="AC94" t="str">
        <f t="shared" si="29"/>
        <v>',
		'Norcross 115KV</v>
      </c>
      <c r="AD94" t="str">
        <f t="shared" si="30"/>
        <v>',
		0,
		(SELECT ID FROM Company WHERE Name LIKE 'Southern Company</v>
      </c>
      <c r="AE94" t="str">
        <f t="shared" si="31"/>
        <v>'),
		0,
		(SELECT ID FROM VendorDevice WHERE Name LIKE 'USI 2002</v>
      </c>
      <c r="AF94" t="str">
        <f t="shared" si="32"/>
        <v xml:space="preserve">'),
		(SELECT ID FROM Protocol WHERE Acronym LIKE 'Downloader'),
</v>
      </c>
      <c r="AG94" t="str">
        <f t="shared" si="33"/>
        <v xml:space="preserve">		(SELECT CONCAT('ftpType=0; connectionHostName=10.27.159.234.:21</v>
      </c>
      <c r="AH94" t="str">
        <f t="shared" si="34"/>
        <v>; connectionUserName=anonymous; connectionPassword=anonymous; connectionProfileID=',(SELECT ID FROM ConnectionProfile WHERE Name LIKE 'USI DFR</v>
      </c>
      <c r="AI94" t="str">
        <f t="shared" si="35"/>
        <v>'),'; schedule=0 13 ***</v>
      </c>
      <c r="AJ94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94" t="str">
        <f t="shared" si="37"/>
        <v xml:space="preserve">		1,
		0,
		0,
		0,
		0,
		0,
		0,
		0,
		0,
		5000,
		0,
		0,
		1)
GO</v>
      </c>
    </row>
    <row r="95" spans="1:37" x14ac:dyDescent="0.25">
      <c r="A95">
        <v>373</v>
      </c>
      <c r="B95" t="s">
        <v>524</v>
      </c>
      <c r="C95" t="s">
        <v>160</v>
      </c>
      <c r="E95" s="3" t="s">
        <v>719</v>
      </c>
      <c r="F95" t="s">
        <v>629</v>
      </c>
      <c r="G95">
        <v>21</v>
      </c>
      <c r="H95" t="s">
        <v>889</v>
      </c>
      <c r="I95" s="2" t="s">
        <v>621</v>
      </c>
      <c r="J95" s="2" t="s">
        <v>621</v>
      </c>
      <c r="K95" s="2">
        <v>30000</v>
      </c>
      <c r="L95" s="2" t="s">
        <v>623</v>
      </c>
      <c r="M95" s="2" t="s">
        <v>630</v>
      </c>
      <c r="N95" s="2" t="s">
        <v>795</v>
      </c>
      <c r="O95" s="2" t="s">
        <v>618</v>
      </c>
      <c r="R95" t="str">
        <f t="shared" si="19"/>
        <v>10.27.159.233:21</v>
      </c>
      <c r="S95" t="str">
        <f t="shared" si="20"/>
        <v>Norcross 230</v>
      </c>
      <c r="T95" t="str">
        <f t="shared" si="21"/>
        <v>Norcross 230</v>
      </c>
      <c r="U95" t="str">
        <f t="shared" si="22"/>
        <v>Norcross 230</v>
      </c>
      <c r="V95" t="str">
        <f t="shared" si="23"/>
        <v>NORCROSS 230</v>
      </c>
      <c r="W95" t="str">
        <f t="shared" si="24"/>
        <v>NORCROSS_230</v>
      </c>
      <c r="Y95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95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95" t="str">
        <f t="shared" si="27"/>
        <v>LoadOrder, Enabled)
	VALUES
		((SELECT ID FROM Node WHERE Name LIKE 'Default'),
		'NORCROSS_230</v>
      </c>
      <c r="AB95" t="str">
        <f t="shared" si="28"/>
        <v>',
		'Norcross 230KV</v>
      </c>
      <c r="AC95" t="str">
        <f t="shared" si="29"/>
        <v>',
		'Norcross 230KV</v>
      </c>
      <c r="AD95" t="str">
        <f t="shared" si="30"/>
        <v>',
		0,
		(SELECT ID FROM Company WHERE Name LIKE 'Southern Company</v>
      </c>
      <c r="AE95" t="str">
        <f t="shared" si="31"/>
        <v>'),
		0,
		(SELECT ID FROM VendorDevice WHERE Name LIKE 'USI 2002</v>
      </c>
      <c r="AF95" t="str">
        <f t="shared" si="32"/>
        <v xml:space="preserve">'),
		(SELECT ID FROM Protocol WHERE Acronym LIKE 'Downloader'),
</v>
      </c>
      <c r="AG95" t="str">
        <f t="shared" si="33"/>
        <v xml:space="preserve">		(SELECT CONCAT('ftpType=0; connectionHostName=10.27.159.233:21</v>
      </c>
      <c r="AH95" t="str">
        <f t="shared" si="34"/>
        <v>; connectionUserName=anonymous; connectionPassword=anonymous; connectionProfileID=',(SELECT ID FROM ConnectionProfile WHERE Name LIKE 'USI DFR</v>
      </c>
      <c r="AI95" t="str">
        <f t="shared" si="35"/>
        <v>'),'; schedule=0 13 ***</v>
      </c>
      <c r="AJ95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95" t="str">
        <f t="shared" si="37"/>
        <v xml:space="preserve">		1,
		0,
		0,
		0,
		0,
		0,
		0,
		0,
		0,
		5000,
		0,
		0,
		1)
GO</v>
      </c>
    </row>
    <row r="96" spans="1:37" x14ac:dyDescent="0.25">
      <c r="A96">
        <v>425</v>
      </c>
      <c r="B96" t="s">
        <v>523</v>
      </c>
      <c r="C96" t="s">
        <v>320</v>
      </c>
      <c r="E96" s="3" t="s">
        <v>720</v>
      </c>
      <c r="F96" t="s">
        <v>629</v>
      </c>
      <c r="G96">
        <v>21</v>
      </c>
      <c r="H96" t="s">
        <v>890</v>
      </c>
      <c r="I96" s="2" t="s">
        <v>621</v>
      </c>
      <c r="J96" s="2" t="s">
        <v>621</v>
      </c>
      <c r="K96" s="2">
        <v>30000</v>
      </c>
      <c r="L96" s="2" t="s">
        <v>623</v>
      </c>
      <c r="M96" s="2" t="s">
        <v>630</v>
      </c>
      <c r="N96" s="2" t="s">
        <v>795</v>
      </c>
      <c r="O96" s="2" t="s">
        <v>618</v>
      </c>
      <c r="R96" t="str">
        <f t="shared" si="19"/>
        <v>10.27.159.230:21</v>
      </c>
      <c r="S96" t="str">
        <f t="shared" si="20"/>
        <v>Norcross 500</v>
      </c>
      <c r="T96" t="str">
        <f t="shared" si="21"/>
        <v>Norcross 500</v>
      </c>
      <c r="U96" t="str">
        <f t="shared" si="22"/>
        <v>Norcross 500</v>
      </c>
      <c r="V96" t="str">
        <f t="shared" si="23"/>
        <v>NORCROSS 500</v>
      </c>
      <c r="W96" t="str">
        <f t="shared" si="24"/>
        <v>NORCROSS_500</v>
      </c>
      <c r="Y96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96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96" t="str">
        <f t="shared" si="27"/>
        <v>LoadOrder, Enabled)
	VALUES
		((SELECT ID FROM Node WHERE Name LIKE 'Default'),
		'NORCROSS_500</v>
      </c>
      <c r="AB96" t="str">
        <f t="shared" si="28"/>
        <v>',
		'Norcross 500kV DME</v>
      </c>
      <c r="AC96" t="str">
        <f t="shared" si="29"/>
        <v>',
		'Norcross 500kV DME</v>
      </c>
      <c r="AD96" t="str">
        <f t="shared" si="30"/>
        <v>',
		0,
		(SELECT ID FROM Company WHERE Name LIKE 'Southern Company</v>
      </c>
      <c r="AE96" t="str">
        <f t="shared" si="31"/>
        <v>'),
		0,
		(SELECT ID FROM VendorDevice WHERE Name LIKE 'USI 2002</v>
      </c>
      <c r="AF96" t="str">
        <f t="shared" si="32"/>
        <v xml:space="preserve">'),
		(SELECT ID FROM Protocol WHERE Acronym LIKE 'Downloader'),
</v>
      </c>
      <c r="AG96" t="str">
        <f t="shared" si="33"/>
        <v xml:space="preserve">		(SELECT CONCAT('ftpType=0; connectionHostName=10.27.159.230:21</v>
      </c>
      <c r="AH96" t="str">
        <f t="shared" si="34"/>
        <v>; connectionUserName=anonymous; connectionPassword=anonymous; connectionProfileID=',(SELECT ID FROM ConnectionProfile WHERE Name LIKE 'USI DFR</v>
      </c>
      <c r="AI96" t="str">
        <f t="shared" si="35"/>
        <v>'),'; schedule=0 13 ***</v>
      </c>
      <c r="AJ96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96" t="str">
        <f t="shared" si="37"/>
        <v xml:space="preserve">		1,
		0,
		0,
		0,
		0,
		0,
		0,
		0,
		0,
		5000,
		0,
		0,
		1)
GO</v>
      </c>
    </row>
    <row r="97" spans="1:37" x14ac:dyDescent="0.25">
      <c r="A97">
        <v>13</v>
      </c>
      <c r="B97" t="s">
        <v>78</v>
      </c>
      <c r="C97" t="s">
        <v>78</v>
      </c>
      <c r="E97" s="3" t="s">
        <v>720</v>
      </c>
      <c r="F97" t="s">
        <v>629</v>
      </c>
      <c r="G97">
        <v>21</v>
      </c>
      <c r="H97" t="s">
        <v>890</v>
      </c>
      <c r="I97" s="2" t="s">
        <v>621</v>
      </c>
      <c r="J97" s="2" t="s">
        <v>621</v>
      </c>
      <c r="K97" s="2">
        <v>30000</v>
      </c>
      <c r="L97" s="2" t="s">
        <v>623</v>
      </c>
      <c r="M97" s="2" t="s">
        <v>630</v>
      </c>
      <c r="N97" s="2" t="s">
        <v>795</v>
      </c>
      <c r="O97" s="2" t="s">
        <v>618</v>
      </c>
      <c r="R97" t="str">
        <f t="shared" si="19"/>
        <v>10.27.159.230:21</v>
      </c>
      <c r="S97" t="str">
        <f t="shared" si="20"/>
        <v>Norcross 500/230 DF/SE GPC</v>
      </c>
      <c r="T97" t="str">
        <f t="shared" si="21"/>
        <v>Norcross 500/230 DF/SE GPC</v>
      </c>
      <c r="U97" t="str">
        <f t="shared" si="22"/>
        <v>Norcross 500/230 DF/SE GPC</v>
      </c>
      <c r="V97" t="str">
        <f t="shared" si="23"/>
        <v>NORCROSS 500/230 DF/SE GPC</v>
      </c>
      <c r="W97" t="str">
        <f t="shared" si="24"/>
        <v>NORCROSS_500/230_DF/SE_GPC</v>
      </c>
      <c r="Y97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97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97" t="str">
        <f t="shared" si="27"/>
        <v>LoadOrder, Enabled)
	VALUES
		((SELECT ID FROM Node WHERE Name LIKE 'Default'),
		'NORCROSS_500/230_DF/SE_GPC</v>
      </c>
      <c r="AB97" t="str">
        <f t="shared" si="28"/>
        <v>',
		'Norcross 500/230 DF/SE  GPC</v>
      </c>
      <c r="AC97" t="str">
        <f t="shared" si="29"/>
        <v>',
		'Norcross 500/230 DF/SE  GPC</v>
      </c>
      <c r="AD97" t="str">
        <f t="shared" si="30"/>
        <v>',
		0,
		(SELECT ID FROM Company WHERE Name LIKE 'Southern Company</v>
      </c>
      <c r="AE97" t="str">
        <f t="shared" si="31"/>
        <v>'),
		0,
		(SELECT ID FROM VendorDevice WHERE Name LIKE 'USI 2002</v>
      </c>
      <c r="AF97" t="str">
        <f t="shared" si="32"/>
        <v xml:space="preserve">'),
		(SELECT ID FROM Protocol WHERE Acronym LIKE 'Downloader'),
</v>
      </c>
      <c r="AG97" t="str">
        <f t="shared" si="33"/>
        <v xml:space="preserve">		(SELECT CONCAT('ftpType=0; connectionHostName=10.27.159.230:21</v>
      </c>
      <c r="AH97" t="str">
        <f t="shared" si="34"/>
        <v>; connectionUserName=anonymous; connectionPassword=anonymous; connectionProfileID=',(SELECT ID FROM ConnectionProfile WHERE Name LIKE 'USI DFR</v>
      </c>
      <c r="AI97" t="str">
        <f t="shared" si="35"/>
        <v>'),'; schedule=0 13 ***</v>
      </c>
      <c r="AJ97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97" t="str">
        <f t="shared" si="37"/>
        <v xml:space="preserve">		1,
		0,
		0,
		0,
		0,
		0,
		0,
		0,
		0,
		5000,
		0,
		0,
		1)
GO</v>
      </c>
    </row>
    <row r="98" spans="1:37" x14ac:dyDescent="0.25">
      <c r="A98">
        <v>406</v>
      </c>
      <c r="B98" t="s">
        <v>528</v>
      </c>
      <c r="C98" t="s">
        <v>279</v>
      </c>
      <c r="E98" s="3" t="s">
        <v>722</v>
      </c>
      <c r="F98" t="s">
        <v>629</v>
      </c>
      <c r="G98">
        <v>21</v>
      </c>
      <c r="H98" t="s">
        <v>891</v>
      </c>
      <c r="I98" s="2" t="s">
        <v>621</v>
      </c>
      <c r="J98" s="2" t="s">
        <v>621</v>
      </c>
      <c r="K98" s="2">
        <v>30000</v>
      </c>
      <c r="L98" s="2" t="s">
        <v>623</v>
      </c>
      <c r="M98" s="2" t="s">
        <v>630</v>
      </c>
      <c r="N98" s="2" t="s">
        <v>795</v>
      </c>
      <c r="O98" s="2" t="s">
        <v>618</v>
      </c>
      <c r="R98" t="str">
        <f t="shared" si="19"/>
        <v>10.27.170.42:21</v>
      </c>
      <c r="S98" t="str">
        <f t="shared" si="20"/>
        <v>North Tifton 230</v>
      </c>
      <c r="T98" t="str">
        <f t="shared" si="21"/>
        <v>North Tifton 230</v>
      </c>
      <c r="U98" t="str">
        <f t="shared" si="22"/>
        <v>North Tifton 230</v>
      </c>
      <c r="V98" t="str">
        <f t="shared" si="23"/>
        <v>NORTH TIFTON 230</v>
      </c>
      <c r="W98" t="str">
        <f t="shared" si="24"/>
        <v>NORTH_TIFTON_230</v>
      </c>
      <c r="Y98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98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98" t="str">
        <f t="shared" si="27"/>
        <v>LoadOrder, Enabled)
	VALUES
		((SELECT ID FROM Node WHERE Name LIKE 'Default'),
		'NORTH_TIFTON_230</v>
      </c>
      <c r="AB98" t="str">
        <f t="shared" si="28"/>
        <v>',
		'North Tifton 230kV DME</v>
      </c>
      <c r="AC98" t="str">
        <f t="shared" si="29"/>
        <v>',
		'North Tifton 230kV DME</v>
      </c>
      <c r="AD98" t="str">
        <f t="shared" si="30"/>
        <v>',
		0,
		(SELECT ID FROM Company WHERE Name LIKE 'Southern Company</v>
      </c>
      <c r="AE98" t="str">
        <f t="shared" si="31"/>
        <v>'),
		0,
		(SELECT ID FROM VendorDevice WHERE Name LIKE 'USI 2002</v>
      </c>
      <c r="AF98" t="str">
        <f t="shared" si="32"/>
        <v xml:space="preserve">'),
		(SELECT ID FROM Protocol WHERE Acronym LIKE 'Downloader'),
</v>
      </c>
      <c r="AG98" t="str">
        <f t="shared" si="33"/>
        <v xml:space="preserve">		(SELECT CONCAT('ftpType=0; connectionHostName=10.27.170.42:21</v>
      </c>
      <c r="AH98" t="str">
        <f t="shared" si="34"/>
        <v>; connectionUserName=anonymous; connectionPassword=anonymous; connectionProfileID=',(SELECT ID FROM ConnectionProfile WHERE Name LIKE 'USI DFR</v>
      </c>
      <c r="AI98" t="str">
        <f t="shared" si="35"/>
        <v>'),'; schedule=0 13 ***</v>
      </c>
      <c r="AJ98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98" t="str">
        <f t="shared" si="37"/>
        <v xml:space="preserve">		1,
		0,
		0,
		0,
		0,
		0,
		0,
		0,
		0,
		5000,
		0,
		0,
		1)
GO</v>
      </c>
    </row>
    <row r="99" spans="1:37" x14ac:dyDescent="0.25">
      <c r="A99">
        <v>1005</v>
      </c>
      <c r="B99" t="s">
        <v>609</v>
      </c>
      <c r="C99" t="s">
        <v>17</v>
      </c>
      <c r="E99" s="3" t="s">
        <v>725</v>
      </c>
      <c r="F99" t="s">
        <v>629</v>
      </c>
      <c r="G99">
        <v>21</v>
      </c>
      <c r="H99" t="s">
        <v>892</v>
      </c>
      <c r="I99" s="2" t="s">
        <v>621</v>
      </c>
      <c r="J99" s="2" t="s">
        <v>621</v>
      </c>
      <c r="K99" s="2">
        <v>30000</v>
      </c>
      <c r="L99" s="2" t="s">
        <v>624</v>
      </c>
      <c r="M99" s="2" t="s">
        <v>630</v>
      </c>
      <c r="N99" s="2" t="s">
        <v>795</v>
      </c>
      <c r="O99" s="2" t="s">
        <v>619</v>
      </c>
      <c r="R99" t="str">
        <f t="shared" si="19"/>
        <v>10.27.175.74:21</v>
      </c>
      <c r="S99" t="str">
        <f t="shared" si="20"/>
        <v>NORTHWEST 115</v>
      </c>
      <c r="T99" t="str">
        <f t="shared" si="21"/>
        <v>NORTHWEST 115</v>
      </c>
      <c r="U99" t="str">
        <f t="shared" si="22"/>
        <v>NORTHWEST 115</v>
      </c>
      <c r="V99" t="str">
        <f t="shared" si="23"/>
        <v>NORTHWEST 115</v>
      </c>
      <c r="W99" t="str">
        <f t="shared" si="24"/>
        <v>NORTHWEST_115</v>
      </c>
      <c r="Y99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99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99" t="str">
        <f t="shared" si="27"/>
        <v>LoadOrder, Enabled)
	VALUES
		((SELECT ID FROM Node WHERE Name LIKE 'Default'),
		'NORTHWEST_115</v>
      </c>
      <c r="AB99" t="str">
        <f t="shared" si="28"/>
        <v>',
		'NORTHWEST 115KV</v>
      </c>
      <c r="AC99" t="str">
        <f t="shared" si="29"/>
        <v>',
		'NORTHWEST 115KV</v>
      </c>
      <c r="AD99" t="str">
        <f t="shared" si="30"/>
        <v>',
		0,
		(SELECT ID FROM Company WHERE Name LIKE 'Southern Company</v>
      </c>
      <c r="AE99" t="str">
        <f t="shared" si="31"/>
        <v>'),
		0,
		(SELECT ID FROM VendorDevice WHERE Name LIKE 'APP-601</v>
      </c>
      <c r="AF99" t="str">
        <f t="shared" si="32"/>
        <v xml:space="preserve">'),
		(SELECT ID FROM Protocol WHERE Acronym LIKE 'Downloader'),
</v>
      </c>
      <c r="AG99" t="str">
        <f t="shared" si="33"/>
        <v xml:space="preserve">		(SELECT CONCAT('ftpType=0; connectionHostName=10.27.175.74:21</v>
      </c>
      <c r="AH99" t="str">
        <f t="shared" si="34"/>
        <v>; connectionUserName=anonymous; connectionPassword=anonymous; connectionProfileID=',(SELECT ID FROM ConnectionProfile WHERE Name LIKE 'App DFR</v>
      </c>
      <c r="AI99" t="str">
        <f t="shared" si="35"/>
        <v>'),'; schedule=0 13 ***</v>
      </c>
      <c r="AJ99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99" t="str">
        <f t="shared" si="37"/>
        <v xml:space="preserve">		1,
		0,
		0,
		0,
		0,
		0,
		0,
		0,
		0,
		5000,
		0,
		0,
		1)
GO</v>
      </c>
    </row>
    <row r="100" spans="1:37" x14ac:dyDescent="0.25">
      <c r="A100">
        <v>1004</v>
      </c>
      <c r="B100" t="s">
        <v>612</v>
      </c>
      <c r="C100" t="s">
        <v>20</v>
      </c>
      <c r="E100" s="3" t="s">
        <v>665</v>
      </c>
      <c r="F100" t="s">
        <v>629</v>
      </c>
      <c r="G100">
        <v>21</v>
      </c>
      <c r="H100" t="s">
        <v>832</v>
      </c>
      <c r="I100" s="2" t="s">
        <v>621</v>
      </c>
      <c r="J100" s="2" t="s">
        <v>621</v>
      </c>
      <c r="K100" s="2">
        <v>30000</v>
      </c>
      <c r="L100" s="2" t="s">
        <v>624</v>
      </c>
      <c r="M100" s="2" t="s">
        <v>630</v>
      </c>
      <c r="N100" s="2" t="s">
        <v>795</v>
      </c>
      <c r="O100" s="2" t="s">
        <v>619</v>
      </c>
      <c r="R100" t="str">
        <f t="shared" si="19"/>
        <v>10.27.163.10:21</v>
      </c>
      <c r="S100" t="str">
        <f t="shared" si="20"/>
        <v>Northwest 230</v>
      </c>
      <c r="T100" t="str">
        <f t="shared" si="21"/>
        <v>Northwest 230</v>
      </c>
      <c r="U100" t="str">
        <f t="shared" si="22"/>
        <v>Northwest 230</v>
      </c>
      <c r="V100" t="str">
        <f t="shared" si="23"/>
        <v>NORTHWEST 230</v>
      </c>
      <c r="W100" t="str">
        <f t="shared" si="24"/>
        <v>NORTHWEST_230</v>
      </c>
      <c r="Y100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00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00" t="str">
        <f t="shared" si="27"/>
        <v>LoadOrder, Enabled)
	VALUES
		((SELECT ID FROM Node WHERE Name LIKE 'Default'),
		'NORTHWEST_230</v>
      </c>
      <c r="AB100" t="str">
        <f t="shared" si="28"/>
        <v>',
		'Northwest 230kV</v>
      </c>
      <c r="AC100" t="str">
        <f t="shared" si="29"/>
        <v>',
		'Northwest 230kV</v>
      </c>
      <c r="AD100" t="str">
        <f t="shared" si="30"/>
        <v>',
		0,
		(SELECT ID FROM Company WHERE Name LIKE 'Southern Company</v>
      </c>
      <c r="AE100" t="str">
        <f t="shared" si="31"/>
        <v>'),
		0,
		(SELECT ID FROM VendorDevice WHERE Name LIKE 'APP-601</v>
      </c>
      <c r="AF100" t="str">
        <f t="shared" si="32"/>
        <v xml:space="preserve">'),
		(SELECT ID FROM Protocol WHERE Acronym LIKE 'Downloader'),
</v>
      </c>
      <c r="AG100" t="str">
        <f t="shared" si="33"/>
        <v xml:space="preserve">		(SELECT CONCAT('ftpType=0; connectionHostName=10.27.163.10:21</v>
      </c>
      <c r="AH100" t="str">
        <f t="shared" si="34"/>
        <v>; connectionUserName=anonymous; connectionPassword=anonymous; connectionProfileID=',(SELECT ID FROM ConnectionProfile WHERE Name LIKE 'App DFR</v>
      </c>
      <c r="AI100" t="str">
        <f t="shared" si="35"/>
        <v>'),'; schedule=0 13 ***</v>
      </c>
      <c r="AJ100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00" t="str">
        <f t="shared" si="37"/>
        <v xml:space="preserve">		1,
		0,
		0,
		0,
		0,
		0,
		0,
		0,
		0,
		5000,
		0,
		0,
		1)
GO</v>
      </c>
    </row>
    <row r="101" spans="1:37" x14ac:dyDescent="0.25">
      <c r="A101">
        <v>333</v>
      </c>
      <c r="B101" t="s">
        <v>522</v>
      </c>
      <c r="C101" t="s">
        <v>219</v>
      </c>
      <c r="E101" s="3" t="s">
        <v>726</v>
      </c>
      <c r="F101" t="s">
        <v>629</v>
      </c>
      <c r="G101">
        <v>216</v>
      </c>
      <c r="H101" t="s">
        <v>893</v>
      </c>
      <c r="I101" s="2" t="s">
        <v>621</v>
      </c>
      <c r="J101" s="2" t="s">
        <v>621</v>
      </c>
      <c r="K101" s="2">
        <v>30000</v>
      </c>
      <c r="L101" s="2" t="s">
        <v>623</v>
      </c>
      <c r="M101" s="2" t="s">
        <v>630</v>
      </c>
      <c r="N101" s="2" t="s">
        <v>795</v>
      </c>
      <c r="O101" s="2" t="s">
        <v>618</v>
      </c>
      <c r="P101">
        <v>60000</v>
      </c>
      <c r="Q101">
        <v>60010</v>
      </c>
      <c r="R101" t="str">
        <f t="shared" si="19"/>
        <v>10.34.106.214:216</v>
      </c>
      <c r="S101" t="str">
        <f t="shared" si="20"/>
        <v>Northwinds</v>
      </c>
      <c r="T101" t="str">
        <f t="shared" si="21"/>
        <v>Northwinds</v>
      </c>
      <c r="U101" t="str">
        <f t="shared" si="22"/>
        <v>Northwinds</v>
      </c>
      <c r="V101" t="str">
        <f t="shared" si="23"/>
        <v>NORTHWINDS</v>
      </c>
      <c r="W101" t="str">
        <f t="shared" si="24"/>
        <v>NORTHWINDS</v>
      </c>
      <c r="Y101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01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01" t="str">
        <f t="shared" si="27"/>
        <v>LoadOrder, Enabled)
	VALUES
		((SELECT ID FROM Node WHERE Name LIKE 'Default'),
		'NORTHWINDS</v>
      </c>
      <c r="AB101" t="str">
        <f t="shared" si="28"/>
        <v>',
		'Northwinds DME GPC</v>
      </c>
      <c r="AC101" t="str">
        <f t="shared" si="29"/>
        <v>',
		'Northwinds DME GPC</v>
      </c>
      <c r="AD101" t="str">
        <f t="shared" si="30"/>
        <v>',
		0,
		(SELECT ID FROM Company WHERE Name LIKE 'Southern Company</v>
      </c>
      <c r="AE101" t="str">
        <f t="shared" si="31"/>
        <v>'),
		0,
		(SELECT ID FROM VendorDevice WHERE Name LIKE 'USI 2002</v>
      </c>
      <c r="AF101" t="str">
        <f t="shared" si="32"/>
        <v xml:space="preserve">'),
		(SELECT ID FROM Protocol WHERE Acronym LIKE 'Downloader'),
</v>
      </c>
      <c r="AG101" t="str">
        <f t="shared" si="33"/>
        <v xml:space="preserve">		(SELECT CONCAT('ftpType=0; connectionHostName=10.34.106.214:216</v>
      </c>
      <c r="AH101" t="str">
        <f t="shared" si="34"/>
        <v>; connectionUserName=anonymous; connectionPassword=anonymous; connectionProfileID=',(SELECT ID FROM ConnectionProfile WHERE Name LIKE 'USI DFR</v>
      </c>
      <c r="AI101" t="str">
        <f t="shared" si="35"/>
        <v>'),'; schedule=0 13 ***</v>
      </c>
      <c r="AJ101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01" t="str">
        <f t="shared" si="37"/>
        <v xml:space="preserve">		1,
		0,
		0,
		0,
		0,
		0,
		0,
		0,
		0,
		5000,
		0,
		0,
		1)
GO</v>
      </c>
    </row>
    <row r="102" spans="1:37" x14ac:dyDescent="0.25">
      <c r="A102">
        <v>339</v>
      </c>
      <c r="B102" t="s">
        <v>521</v>
      </c>
      <c r="C102" t="s">
        <v>183</v>
      </c>
      <c r="E102" s="3" t="s">
        <v>727</v>
      </c>
      <c r="F102" t="s">
        <v>629</v>
      </c>
      <c r="G102">
        <v>21</v>
      </c>
      <c r="H102" t="s">
        <v>894</v>
      </c>
      <c r="I102" s="2" t="s">
        <v>621</v>
      </c>
      <c r="J102" s="2" t="s">
        <v>621</v>
      </c>
      <c r="K102" s="2">
        <v>30000</v>
      </c>
      <c r="L102" s="2" t="s">
        <v>623</v>
      </c>
      <c r="M102" s="2" t="s">
        <v>630</v>
      </c>
      <c r="N102" s="2" t="s">
        <v>795</v>
      </c>
      <c r="O102" s="2" t="s">
        <v>618</v>
      </c>
      <c r="R102" t="str">
        <f t="shared" si="19"/>
        <v>10.27.171.170:21</v>
      </c>
      <c r="S102" t="str">
        <f t="shared" si="20"/>
        <v>Offerman</v>
      </c>
      <c r="T102" t="str">
        <f t="shared" si="21"/>
        <v>Offerman</v>
      </c>
      <c r="U102" t="str">
        <f t="shared" si="22"/>
        <v>Offerman</v>
      </c>
      <c r="V102" t="str">
        <f t="shared" si="23"/>
        <v>OFFERMAN</v>
      </c>
      <c r="W102" t="str">
        <f t="shared" si="24"/>
        <v>OFFERMAN</v>
      </c>
      <c r="Y102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02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02" t="str">
        <f t="shared" si="27"/>
        <v>LoadOrder, Enabled)
	VALUES
		((SELECT ID FROM Node WHERE Name LIKE 'Default'),
		'OFFERMAN</v>
      </c>
      <c r="AB102" t="str">
        <f t="shared" si="28"/>
        <v>',
		'Offerman 230/115kV DME GPC</v>
      </c>
      <c r="AC102" t="str">
        <f t="shared" si="29"/>
        <v>',
		'Offerman 230/115kV DME GPC</v>
      </c>
      <c r="AD102" t="str">
        <f t="shared" si="30"/>
        <v>',
		0,
		(SELECT ID FROM Company WHERE Name LIKE 'Southern Company</v>
      </c>
      <c r="AE102" t="str">
        <f t="shared" si="31"/>
        <v>'),
		0,
		(SELECT ID FROM VendorDevice WHERE Name LIKE 'USI 2002</v>
      </c>
      <c r="AF102" t="str">
        <f t="shared" si="32"/>
        <v xml:space="preserve">'),
		(SELECT ID FROM Protocol WHERE Acronym LIKE 'Downloader'),
</v>
      </c>
      <c r="AG102" t="str">
        <f t="shared" si="33"/>
        <v xml:space="preserve">		(SELECT CONCAT('ftpType=0; connectionHostName=10.27.171.170:21</v>
      </c>
      <c r="AH102" t="str">
        <f t="shared" si="34"/>
        <v>; connectionUserName=anonymous; connectionPassword=anonymous; connectionProfileID=',(SELECT ID FROM ConnectionProfile WHERE Name LIKE 'USI DFR</v>
      </c>
      <c r="AI102" t="str">
        <f t="shared" si="35"/>
        <v>'),'; schedule=0 13 ***</v>
      </c>
      <c r="AJ102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02" t="str">
        <f t="shared" si="37"/>
        <v xml:space="preserve">		1,
		0,
		0,
		0,
		0,
		0,
		0,
		0,
		0,
		5000,
		0,
		0,
		1)
GO</v>
      </c>
    </row>
    <row r="103" spans="1:37" x14ac:dyDescent="0.25">
      <c r="A103">
        <v>341</v>
      </c>
      <c r="B103" t="s">
        <v>80</v>
      </c>
      <c r="C103" t="s">
        <v>80</v>
      </c>
      <c r="E103" s="3" t="s">
        <v>728</v>
      </c>
      <c r="F103" t="s">
        <v>629</v>
      </c>
      <c r="G103">
        <v>216</v>
      </c>
      <c r="H103" t="s">
        <v>895</v>
      </c>
      <c r="I103" s="2" t="s">
        <v>621</v>
      </c>
      <c r="J103" s="2" t="s">
        <v>621</v>
      </c>
      <c r="K103" s="2">
        <v>30000</v>
      </c>
      <c r="L103" s="2" t="s">
        <v>623</v>
      </c>
      <c r="M103" s="2" t="s">
        <v>630</v>
      </c>
      <c r="N103" s="2" t="s">
        <v>795</v>
      </c>
      <c r="O103" s="2" t="s">
        <v>618</v>
      </c>
      <c r="P103">
        <v>60000</v>
      </c>
      <c r="Q103">
        <v>60010</v>
      </c>
      <c r="R103" t="str">
        <f t="shared" si="19"/>
        <v>10.34.111.193:216</v>
      </c>
      <c r="S103" t="str">
        <f t="shared" si="20"/>
        <v>Oostanaula</v>
      </c>
      <c r="T103" t="str">
        <f t="shared" si="21"/>
        <v>Oostanaula</v>
      </c>
      <c r="U103" t="str">
        <f t="shared" si="22"/>
        <v>Oostanaula</v>
      </c>
      <c r="V103" t="str">
        <f t="shared" si="23"/>
        <v>OOSTANAULA</v>
      </c>
      <c r="W103" t="str">
        <f t="shared" si="24"/>
        <v>OOSTANAULA</v>
      </c>
      <c r="Y103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03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03" t="str">
        <f t="shared" si="27"/>
        <v>LoadOrder, Enabled)
	VALUES
		((SELECT ID FROM Node WHERE Name LIKE 'Default'),
		'OOSTANAULA</v>
      </c>
      <c r="AB103" t="str">
        <f t="shared" si="28"/>
        <v>',
		'Oostanaula</v>
      </c>
      <c r="AC103" t="str">
        <f t="shared" si="29"/>
        <v>',
		'Oostanaula</v>
      </c>
      <c r="AD103" t="str">
        <f t="shared" si="30"/>
        <v>',
		0,
		(SELECT ID FROM Company WHERE Name LIKE 'Southern Company</v>
      </c>
      <c r="AE103" t="str">
        <f t="shared" si="31"/>
        <v>'),
		0,
		(SELECT ID FROM VendorDevice WHERE Name LIKE 'USI 2002</v>
      </c>
      <c r="AF103" t="str">
        <f t="shared" si="32"/>
        <v xml:space="preserve">'),
		(SELECT ID FROM Protocol WHERE Acronym LIKE 'Downloader'),
</v>
      </c>
      <c r="AG103" t="str">
        <f t="shared" si="33"/>
        <v xml:space="preserve">		(SELECT CONCAT('ftpType=0; connectionHostName=10.34.111.193:216</v>
      </c>
      <c r="AH103" t="str">
        <f t="shared" si="34"/>
        <v>; connectionUserName=anonymous; connectionPassword=anonymous; connectionProfileID=',(SELECT ID FROM ConnectionProfile WHERE Name LIKE 'USI DFR</v>
      </c>
      <c r="AI103" t="str">
        <f t="shared" si="35"/>
        <v>'),'; schedule=0 13 ***</v>
      </c>
      <c r="AJ103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03" t="str">
        <f t="shared" si="37"/>
        <v xml:space="preserve">		1,
		0,
		0,
		0,
		0,
		0,
		0,
		0,
		0,
		5000,
		0,
		0,
		1)
GO</v>
      </c>
    </row>
    <row r="104" spans="1:37" x14ac:dyDescent="0.25">
      <c r="A104">
        <v>358</v>
      </c>
      <c r="B104" t="s">
        <v>520</v>
      </c>
      <c r="C104" t="s">
        <v>82</v>
      </c>
      <c r="E104" s="3" t="s">
        <v>729</v>
      </c>
      <c r="F104" t="s">
        <v>629</v>
      </c>
      <c r="G104">
        <v>216</v>
      </c>
      <c r="H104" t="s">
        <v>896</v>
      </c>
      <c r="I104" s="2" t="s">
        <v>621</v>
      </c>
      <c r="J104" s="2" t="s">
        <v>621</v>
      </c>
      <c r="K104" s="2">
        <v>30000</v>
      </c>
      <c r="L104" s="2" t="s">
        <v>623</v>
      </c>
      <c r="M104" s="2" t="s">
        <v>630</v>
      </c>
      <c r="N104" s="2" t="s">
        <v>795</v>
      </c>
      <c r="O104" s="2" t="s">
        <v>618</v>
      </c>
      <c r="P104">
        <v>60000</v>
      </c>
      <c r="Q104">
        <v>60010</v>
      </c>
      <c r="R104" t="str">
        <f t="shared" si="19"/>
        <v>10.34.113.116:216</v>
      </c>
      <c r="S104" t="str">
        <f t="shared" si="20"/>
        <v>Palmyra</v>
      </c>
      <c r="T104" t="str">
        <f t="shared" si="21"/>
        <v>Palmyra</v>
      </c>
      <c r="U104" t="str">
        <f t="shared" si="22"/>
        <v>Palmyra</v>
      </c>
      <c r="V104" t="str">
        <f t="shared" si="23"/>
        <v>PALMYRA</v>
      </c>
      <c r="W104" t="str">
        <f t="shared" si="24"/>
        <v>PALMYRA</v>
      </c>
      <c r="Y104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04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04" t="str">
        <f t="shared" si="27"/>
        <v>LoadOrder, Enabled)
	VALUES
		((SELECT ID FROM Node WHERE Name LIKE 'Default'),
		'PALMYRA</v>
      </c>
      <c r="AB104" t="str">
        <f t="shared" si="28"/>
        <v>',
		'Palmyra 230/115kV DME GPC</v>
      </c>
      <c r="AC104" t="str">
        <f t="shared" si="29"/>
        <v>',
		'Palmyra 230/115kV DME GPC</v>
      </c>
      <c r="AD104" t="str">
        <f t="shared" si="30"/>
        <v>',
		0,
		(SELECT ID FROM Company WHERE Name LIKE 'Southern Company</v>
      </c>
      <c r="AE104" t="str">
        <f t="shared" si="31"/>
        <v>'),
		0,
		(SELECT ID FROM VendorDevice WHERE Name LIKE 'USI 2002</v>
      </c>
      <c r="AF104" t="str">
        <f t="shared" si="32"/>
        <v xml:space="preserve">'),
		(SELECT ID FROM Protocol WHERE Acronym LIKE 'Downloader'),
</v>
      </c>
      <c r="AG104" t="str">
        <f t="shared" si="33"/>
        <v xml:space="preserve">		(SELECT CONCAT('ftpType=0; connectionHostName=10.34.113.116:216</v>
      </c>
      <c r="AH104" t="str">
        <f t="shared" si="34"/>
        <v>; connectionUserName=anonymous; connectionPassword=anonymous; connectionProfileID=',(SELECT ID FROM ConnectionProfile WHERE Name LIKE 'USI DFR</v>
      </c>
      <c r="AI104" t="str">
        <f t="shared" si="35"/>
        <v>'),'; schedule=0 13 ***</v>
      </c>
      <c r="AJ104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04" t="str">
        <f t="shared" si="37"/>
        <v xml:space="preserve">		1,
		0,
		0,
		0,
		0,
		0,
		0,
		0,
		0,
		5000,
		0,
		0,
		1)
GO</v>
      </c>
    </row>
    <row r="105" spans="1:37" x14ac:dyDescent="0.25">
      <c r="A105">
        <v>1013</v>
      </c>
      <c r="B105" t="s">
        <v>603</v>
      </c>
      <c r="C105" t="s">
        <v>10</v>
      </c>
      <c r="E105" s="3" t="s">
        <v>730</v>
      </c>
      <c r="F105" t="s">
        <v>629</v>
      </c>
      <c r="G105">
        <v>216</v>
      </c>
      <c r="H105" t="s">
        <v>897</v>
      </c>
      <c r="I105" s="2" t="s">
        <v>621</v>
      </c>
      <c r="J105" s="2" t="s">
        <v>621</v>
      </c>
      <c r="K105" s="2">
        <v>30000</v>
      </c>
      <c r="L105" s="2" t="s">
        <v>624</v>
      </c>
      <c r="M105" s="2" t="s">
        <v>630</v>
      </c>
      <c r="N105" s="2" t="s">
        <v>795</v>
      </c>
      <c r="O105" s="2" t="s">
        <v>619</v>
      </c>
      <c r="P105">
        <v>60000</v>
      </c>
      <c r="Q105">
        <v>60010</v>
      </c>
      <c r="R105" t="str">
        <f t="shared" si="19"/>
        <v>10.34.77.223:216</v>
      </c>
      <c r="S105" t="str">
        <f t="shared" si="20"/>
        <v>Patsiliga Creek</v>
      </c>
      <c r="T105" t="str">
        <f t="shared" si="21"/>
        <v>Patsiliga Creek</v>
      </c>
      <c r="U105" t="str">
        <f t="shared" si="22"/>
        <v>Patsiliga Creek</v>
      </c>
      <c r="V105" t="str">
        <f t="shared" si="23"/>
        <v>PATSILIGA CREEK</v>
      </c>
      <c r="W105" t="str">
        <f t="shared" si="24"/>
        <v>PATSILIGA_CREEK</v>
      </c>
      <c r="Y105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05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05" t="str">
        <f t="shared" si="27"/>
        <v>LoadOrder, Enabled)
	VALUES
		((SELECT ID FROM Node WHERE Name LIKE 'Default'),
		'PATSILIGA_CREEK</v>
      </c>
      <c r="AB105" t="str">
        <f t="shared" si="28"/>
        <v>',
		'Patsiliga Creek DME</v>
      </c>
      <c r="AC105" t="str">
        <f t="shared" si="29"/>
        <v>',
		'Patsiliga Creek DME</v>
      </c>
      <c r="AD105" t="str">
        <f t="shared" si="30"/>
        <v>',
		0,
		(SELECT ID FROM Company WHERE Name LIKE 'Southern Company</v>
      </c>
      <c r="AE105" t="str">
        <f t="shared" si="31"/>
        <v>'),
		0,
		(SELECT ID FROM VendorDevice WHERE Name LIKE 'APP-601</v>
      </c>
      <c r="AF105" t="str">
        <f t="shared" si="32"/>
        <v xml:space="preserve">'),
		(SELECT ID FROM Protocol WHERE Acronym LIKE 'Downloader'),
</v>
      </c>
      <c r="AG105" t="str">
        <f t="shared" si="33"/>
        <v xml:space="preserve">		(SELECT CONCAT('ftpType=0; connectionHostName=10.34.77.223:216</v>
      </c>
      <c r="AH105" t="str">
        <f t="shared" si="34"/>
        <v>; connectionUserName=anonymous; connectionPassword=anonymous; connectionProfileID=',(SELECT ID FROM ConnectionProfile WHERE Name LIKE 'App DFR</v>
      </c>
      <c r="AI105" t="str">
        <f t="shared" si="35"/>
        <v>'),'; schedule=0 13 ***</v>
      </c>
      <c r="AJ105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05" t="str">
        <f t="shared" si="37"/>
        <v xml:space="preserve">		1,
		0,
		0,
		0,
		0,
		0,
		0,
		0,
		0,
		5000,
		0,
		0,
		1)
GO</v>
      </c>
    </row>
    <row r="106" spans="1:37" x14ac:dyDescent="0.25">
      <c r="A106">
        <v>449</v>
      </c>
      <c r="B106" t="s">
        <v>594</v>
      </c>
      <c r="C106" t="s">
        <v>332</v>
      </c>
      <c r="E106" s="3" t="s">
        <v>731</v>
      </c>
      <c r="F106" t="s">
        <v>629</v>
      </c>
      <c r="G106">
        <v>216</v>
      </c>
      <c r="H106" t="s">
        <v>898</v>
      </c>
      <c r="I106" s="2" t="s">
        <v>621</v>
      </c>
      <c r="J106" s="2" t="s">
        <v>621</v>
      </c>
      <c r="K106" s="2">
        <v>30000</v>
      </c>
      <c r="L106" s="2" t="s">
        <v>623</v>
      </c>
      <c r="M106" s="2" t="s">
        <v>630</v>
      </c>
      <c r="N106" s="2" t="s">
        <v>795</v>
      </c>
      <c r="O106" s="2" t="s">
        <v>618</v>
      </c>
      <c r="P106">
        <v>60000</v>
      </c>
      <c r="Q106">
        <v>60010</v>
      </c>
      <c r="R106" t="str">
        <f t="shared" si="19"/>
        <v>10.34.106.44:216</v>
      </c>
      <c r="S106" t="str">
        <f t="shared" si="20"/>
        <v>Pegamore</v>
      </c>
      <c r="T106" t="str">
        <f t="shared" si="21"/>
        <v>Pegamore</v>
      </c>
      <c r="U106" t="str">
        <f t="shared" si="22"/>
        <v>Pegamore</v>
      </c>
      <c r="V106" t="str">
        <f t="shared" si="23"/>
        <v>PEGAMORE</v>
      </c>
      <c r="W106" t="str">
        <f t="shared" si="24"/>
        <v>PEGAMORE</v>
      </c>
      <c r="Y106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06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06" t="str">
        <f t="shared" si="27"/>
        <v>LoadOrder, Enabled)
	VALUES
		((SELECT ID FROM Node WHERE Name LIKE 'Default'),
		'PEGAMORE</v>
      </c>
      <c r="AB106" t="str">
        <f t="shared" si="28"/>
        <v>',
		'Pegamore 230 DF/SE  GPC</v>
      </c>
      <c r="AC106" t="str">
        <f t="shared" si="29"/>
        <v>',
		'Pegamore 230 DF/SE  GPC</v>
      </c>
      <c r="AD106" t="str">
        <f t="shared" si="30"/>
        <v>',
		0,
		(SELECT ID FROM Company WHERE Name LIKE 'Southern Company</v>
      </c>
      <c r="AE106" t="str">
        <f t="shared" si="31"/>
        <v>'),
		0,
		(SELECT ID FROM VendorDevice WHERE Name LIKE 'USI 2002</v>
      </c>
      <c r="AF106" t="str">
        <f t="shared" si="32"/>
        <v xml:space="preserve">'),
		(SELECT ID FROM Protocol WHERE Acronym LIKE 'Downloader'),
</v>
      </c>
      <c r="AG106" t="str">
        <f t="shared" si="33"/>
        <v xml:space="preserve">		(SELECT CONCAT('ftpType=0; connectionHostName=10.34.106.44:216</v>
      </c>
      <c r="AH106" t="str">
        <f t="shared" si="34"/>
        <v>; connectionUserName=anonymous; connectionPassword=anonymous; connectionProfileID=',(SELECT ID FROM ConnectionProfile WHERE Name LIKE 'USI DFR</v>
      </c>
      <c r="AI106" t="str">
        <f t="shared" si="35"/>
        <v>'),'; schedule=0 13 ***</v>
      </c>
      <c r="AJ106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06" t="str">
        <f t="shared" si="37"/>
        <v xml:space="preserve">		1,
		0,
		0,
		0,
		0,
		0,
		0,
		0,
		0,
		5000,
		0,
		0,
		1)
GO</v>
      </c>
    </row>
    <row r="107" spans="1:37" x14ac:dyDescent="0.25">
      <c r="A107">
        <v>343</v>
      </c>
      <c r="B107" t="s">
        <v>519</v>
      </c>
      <c r="C107" t="s">
        <v>199</v>
      </c>
      <c r="E107" s="3" t="s">
        <v>732</v>
      </c>
      <c r="F107" t="s">
        <v>629</v>
      </c>
      <c r="G107">
        <v>216</v>
      </c>
      <c r="H107" t="s">
        <v>899</v>
      </c>
      <c r="I107" s="2" t="s">
        <v>621</v>
      </c>
      <c r="J107" s="2" t="s">
        <v>621</v>
      </c>
      <c r="K107" s="2">
        <v>30000</v>
      </c>
      <c r="L107" s="2" t="s">
        <v>623</v>
      </c>
      <c r="M107" s="2" t="s">
        <v>630</v>
      </c>
      <c r="N107" s="2" t="s">
        <v>795</v>
      </c>
      <c r="O107" s="2" t="s">
        <v>618</v>
      </c>
      <c r="P107">
        <v>60000</v>
      </c>
      <c r="Q107">
        <v>60010</v>
      </c>
      <c r="R107" t="str">
        <f t="shared" si="19"/>
        <v>10.34.110.123:216</v>
      </c>
      <c r="S107" t="str">
        <f t="shared" si="20"/>
        <v>Pine Grove Primary</v>
      </c>
      <c r="T107" t="str">
        <f t="shared" si="21"/>
        <v>Pine Grove Primary</v>
      </c>
      <c r="U107" t="str">
        <f t="shared" si="22"/>
        <v>Pine Grove Primary</v>
      </c>
      <c r="V107" t="str">
        <f t="shared" si="23"/>
        <v>PINE GROVE PRIMARY</v>
      </c>
      <c r="W107" t="str">
        <f t="shared" si="24"/>
        <v>PINE_GROVE_PRIMARY</v>
      </c>
      <c r="Y107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07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07" t="str">
        <f t="shared" si="27"/>
        <v>LoadOrder, Enabled)
	VALUES
		((SELECT ID FROM Node WHERE Name LIKE 'Default'),
		'PINE_GROVE_PRIMARY</v>
      </c>
      <c r="AB107" t="str">
        <f t="shared" si="28"/>
        <v>',
		'Pine Grove Primary 230/115kV GPC</v>
      </c>
      <c r="AC107" t="str">
        <f t="shared" si="29"/>
        <v>',
		'Pine Grove Primary 230/115kV GPC</v>
      </c>
      <c r="AD107" t="str">
        <f t="shared" si="30"/>
        <v>',
		0,
		(SELECT ID FROM Company WHERE Name LIKE 'Southern Company</v>
      </c>
      <c r="AE107" t="str">
        <f t="shared" si="31"/>
        <v>'),
		0,
		(SELECT ID FROM VendorDevice WHERE Name LIKE 'USI 2002</v>
      </c>
      <c r="AF107" t="str">
        <f t="shared" si="32"/>
        <v xml:space="preserve">'),
		(SELECT ID FROM Protocol WHERE Acronym LIKE 'Downloader'),
</v>
      </c>
      <c r="AG107" t="str">
        <f t="shared" si="33"/>
        <v xml:space="preserve">		(SELECT CONCAT('ftpType=0; connectionHostName=10.34.110.123:216</v>
      </c>
      <c r="AH107" t="str">
        <f t="shared" si="34"/>
        <v>; connectionUserName=anonymous; connectionPassword=anonymous; connectionProfileID=',(SELECT ID FROM ConnectionProfile WHERE Name LIKE 'USI DFR</v>
      </c>
      <c r="AI107" t="str">
        <f t="shared" si="35"/>
        <v>'),'; schedule=0 13 ***</v>
      </c>
      <c r="AJ107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07" t="str">
        <f t="shared" si="37"/>
        <v xml:space="preserve">		1,
		0,
		0,
		0,
		0,
		0,
		0,
		0,
		0,
		5000,
		0,
		0,
		1)
GO</v>
      </c>
    </row>
    <row r="108" spans="1:37" x14ac:dyDescent="0.25">
      <c r="A108">
        <v>324</v>
      </c>
      <c r="B108" t="s">
        <v>518</v>
      </c>
      <c r="C108" t="s">
        <v>114</v>
      </c>
      <c r="E108" s="3" t="s">
        <v>733</v>
      </c>
      <c r="F108" t="s">
        <v>629</v>
      </c>
      <c r="G108">
        <v>216</v>
      </c>
      <c r="H108" t="s">
        <v>900</v>
      </c>
      <c r="I108" s="2" t="s">
        <v>621</v>
      </c>
      <c r="J108" s="2" t="s">
        <v>621</v>
      </c>
      <c r="K108" s="2">
        <v>30000</v>
      </c>
      <c r="L108" s="2" t="s">
        <v>623</v>
      </c>
      <c r="M108" s="2" t="s">
        <v>630</v>
      </c>
      <c r="N108" s="2" t="s">
        <v>795</v>
      </c>
      <c r="O108" s="2" t="s">
        <v>618</v>
      </c>
      <c r="P108">
        <v>60000</v>
      </c>
      <c r="Q108">
        <v>60010</v>
      </c>
      <c r="R108" t="str">
        <f t="shared" si="19"/>
        <v>10.34.72.231:216</v>
      </c>
      <c r="S108" t="str">
        <f t="shared" si="20"/>
        <v>Pinson</v>
      </c>
      <c r="T108" t="str">
        <f t="shared" si="21"/>
        <v>Pinson</v>
      </c>
      <c r="U108" t="str">
        <f t="shared" si="22"/>
        <v>Pinson</v>
      </c>
      <c r="V108" t="str">
        <f t="shared" si="23"/>
        <v>PINSON</v>
      </c>
      <c r="W108" t="str">
        <f t="shared" si="24"/>
        <v>PINSON</v>
      </c>
      <c r="Y108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08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08" t="str">
        <f t="shared" si="27"/>
        <v>LoadOrder, Enabled)
	VALUES
		((SELECT ID FROM Node WHERE Name LIKE 'Default'),
		'PINSON</v>
      </c>
      <c r="AB108" t="str">
        <f t="shared" si="28"/>
        <v>',
		'Pinson DME GPC</v>
      </c>
      <c r="AC108" t="str">
        <f t="shared" si="29"/>
        <v>',
		'Pinson DME GPC</v>
      </c>
      <c r="AD108" t="str">
        <f t="shared" si="30"/>
        <v>',
		0,
		(SELECT ID FROM Company WHERE Name LIKE 'Southern Company</v>
      </c>
      <c r="AE108" t="str">
        <f t="shared" si="31"/>
        <v>'),
		0,
		(SELECT ID FROM VendorDevice WHERE Name LIKE 'USI 2002</v>
      </c>
      <c r="AF108" t="str">
        <f t="shared" si="32"/>
        <v xml:space="preserve">'),
		(SELECT ID FROM Protocol WHERE Acronym LIKE 'Downloader'),
</v>
      </c>
      <c r="AG108" t="str">
        <f t="shared" si="33"/>
        <v xml:space="preserve">		(SELECT CONCAT('ftpType=0; connectionHostName=10.34.72.231:216</v>
      </c>
      <c r="AH108" t="str">
        <f t="shared" si="34"/>
        <v>; connectionUserName=anonymous; connectionPassword=anonymous; connectionProfileID=',(SELECT ID FROM ConnectionProfile WHERE Name LIKE 'USI DFR</v>
      </c>
      <c r="AI108" t="str">
        <f t="shared" si="35"/>
        <v>'),'; schedule=0 13 ***</v>
      </c>
      <c r="AJ108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08" t="str">
        <f t="shared" si="37"/>
        <v xml:space="preserve">		1,
		0,
		0,
		0,
		0,
		0,
		0,
		0,
		0,
		5000,
		0,
		0,
		1)
GO</v>
      </c>
    </row>
    <row r="109" spans="1:37" x14ac:dyDescent="0.25">
      <c r="A109">
        <v>319</v>
      </c>
      <c r="B109" t="s">
        <v>229</v>
      </c>
      <c r="C109" t="s">
        <v>229</v>
      </c>
      <c r="E109" s="3" t="s">
        <v>734</v>
      </c>
      <c r="F109" t="s">
        <v>629</v>
      </c>
      <c r="G109">
        <v>216</v>
      </c>
      <c r="H109" t="s">
        <v>901</v>
      </c>
      <c r="I109" s="2" t="s">
        <v>621</v>
      </c>
      <c r="J109" s="2" t="s">
        <v>621</v>
      </c>
      <c r="K109" s="2">
        <v>30000</v>
      </c>
      <c r="L109" s="2" t="s">
        <v>623</v>
      </c>
      <c r="M109" s="2" t="s">
        <v>630</v>
      </c>
      <c r="N109" s="2" t="s">
        <v>795</v>
      </c>
      <c r="O109" s="2" t="s">
        <v>618</v>
      </c>
      <c r="P109">
        <v>60000</v>
      </c>
      <c r="Q109">
        <v>60010</v>
      </c>
      <c r="R109" t="str">
        <f t="shared" si="19"/>
        <v>10.34.100.142:216</v>
      </c>
      <c r="S109" t="str">
        <f t="shared" si="20"/>
        <v>Pittman Road</v>
      </c>
      <c r="T109" t="str">
        <f t="shared" si="21"/>
        <v>Pittman Road</v>
      </c>
      <c r="U109" t="str">
        <f t="shared" si="22"/>
        <v>Pittman Road</v>
      </c>
      <c r="V109" t="str">
        <f t="shared" si="23"/>
        <v>PITTMAN ROAD</v>
      </c>
      <c r="W109" t="str">
        <f t="shared" si="24"/>
        <v>PITTMAN_ROAD</v>
      </c>
      <c r="Y109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09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09" t="str">
        <f t="shared" si="27"/>
        <v>LoadOrder, Enabled)
	VALUES
		((SELECT ID FROM Node WHERE Name LIKE 'Default'),
		'PITTMAN_ROAD</v>
      </c>
      <c r="AB109" t="str">
        <f t="shared" si="28"/>
        <v>',
		'Pittman Road</v>
      </c>
      <c r="AC109" t="str">
        <f t="shared" si="29"/>
        <v>',
		'Pittman Road</v>
      </c>
      <c r="AD109" t="str">
        <f t="shared" si="30"/>
        <v>',
		0,
		(SELECT ID FROM Company WHERE Name LIKE 'Southern Company</v>
      </c>
      <c r="AE109" t="str">
        <f t="shared" si="31"/>
        <v>'),
		0,
		(SELECT ID FROM VendorDevice WHERE Name LIKE 'USI 2002</v>
      </c>
      <c r="AF109" t="str">
        <f t="shared" si="32"/>
        <v xml:space="preserve">'),
		(SELECT ID FROM Protocol WHERE Acronym LIKE 'Downloader'),
</v>
      </c>
      <c r="AG109" t="str">
        <f t="shared" si="33"/>
        <v xml:space="preserve">		(SELECT CONCAT('ftpType=0; connectionHostName=10.34.100.142:216</v>
      </c>
      <c r="AH109" t="str">
        <f t="shared" si="34"/>
        <v>; connectionUserName=anonymous; connectionPassword=anonymous; connectionProfileID=',(SELECT ID FROM ConnectionProfile WHERE Name LIKE 'USI DFR</v>
      </c>
      <c r="AI109" t="str">
        <f t="shared" si="35"/>
        <v>'),'; schedule=0 13 ***</v>
      </c>
      <c r="AJ109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09" t="str">
        <f t="shared" si="37"/>
        <v xml:space="preserve">		1,
		0,
		0,
		0,
		0,
		0,
		0,
		0,
		0,
		5000,
		0,
		0,
		1)
GO</v>
      </c>
    </row>
    <row r="110" spans="1:37" x14ac:dyDescent="0.25">
      <c r="A110">
        <v>353</v>
      </c>
      <c r="B110" t="s">
        <v>517</v>
      </c>
      <c r="C110" t="s">
        <v>173</v>
      </c>
      <c r="E110" s="3" t="s">
        <v>735</v>
      </c>
      <c r="F110" t="s">
        <v>629</v>
      </c>
      <c r="G110">
        <v>216</v>
      </c>
      <c r="H110" t="s">
        <v>902</v>
      </c>
      <c r="I110" s="2" t="s">
        <v>621</v>
      </c>
      <c r="J110" s="2" t="s">
        <v>621</v>
      </c>
      <c r="K110" s="2">
        <v>30000</v>
      </c>
      <c r="L110" s="2" t="s">
        <v>623</v>
      </c>
      <c r="M110" s="2" t="s">
        <v>630</v>
      </c>
      <c r="N110" s="2" t="s">
        <v>795</v>
      </c>
      <c r="O110" s="2" t="s">
        <v>618</v>
      </c>
      <c r="P110">
        <v>60000</v>
      </c>
      <c r="Q110">
        <v>60010</v>
      </c>
      <c r="R110" t="str">
        <f t="shared" si="19"/>
        <v>10.34.105.245:216</v>
      </c>
      <c r="S110" t="str">
        <f t="shared" si="20"/>
        <v>Pitts</v>
      </c>
      <c r="T110" t="str">
        <f t="shared" si="21"/>
        <v>Pitts</v>
      </c>
      <c r="U110" t="str">
        <f t="shared" si="22"/>
        <v>Pitts</v>
      </c>
      <c r="V110" t="str">
        <f t="shared" si="23"/>
        <v>PITTS</v>
      </c>
      <c r="W110" t="str">
        <f t="shared" si="24"/>
        <v>PITTS</v>
      </c>
      <c r="Y110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10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10" t="str">
        <f t="shared" si="27"/>
        <v>LoadOrder, Enabled)
	VALUES
		((SELECT ID FROM Node WHERE Name LIKE 'Default'),
		'PITTS</v>
      </c>
      <c r="AB110" t="str">
        <f t="shared" si="28"/>
        <v>',
		'Pitts 230/115kV (MEAG)</v>
      </c>
      <c r="AC110" t="str">
        <f t="shared" si="29"/>
        <v>',
		'Pitts 230/115kV (MEAG)</v>
      </c>
      <c r="AD110" t="str">
        <f t="shared" si="30"/>
        <v>',
		0,
		(SELECT ID FROM Company WHERE Name LIKE 'Southern Company</v>
      </c>
      <c r="AE110" t="str">
        <f t="shared" si="31"/>
        <v>'),
		0,
		(SELECT ID FROM VendorDevice WHERE Name LIKE 'USI 2002</v>
      </c>
      <c r="AF110" t="str">
        <f t="shared" si="32"/>
        <v xml:space="preserve">'),
		(SELECT ID FROM Protocol WHERE Acronym LIKE 'Downloader'),
</v>
      </c>
      <c r="AG110" t="str">
        <f t="shared" si="33"/>
        <v xml:space="preserve">		(SELECT CONCAT('ftpType=0; connectionHostName=10.34.105.245:216</v>
      </c>
      <c r="AH110" t="str">
        <f t="shared" si="34"/>
        <v>; connectionUserName=anonymous; connectionPassword=anonymous; connectionProfileID=',(SELECT ID FROM ConnectionProfile WHERE Name LIKE 'USI DFR</v>
      </c>
      <c r="AI110" t="str">
        <f t="shared" si="35"/>
        <v>'),'; schedule=0 13 ***</v>
      </c>
      <c r="AJ110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10" t="str">
        <f t="shared" si="37"/>
        <v xml:space="preserve">		1,
		0,
		0,
		0,
		0,
		0,
		0,
		0,
		0,
		5000,
		0,
		0,
		1)
GO</v>
      </c>
    </row>
    <row r="111" spans="1:37" x14ac:dyDescent="0.25">
      <c r="A111">
        <v>234</v>
      </c>
      <c r="B111" t="s">
        <v>516</v>
      </c>
      <c r="C111" t="s">
        <v>84</v>
      </c>
      <c r="E111" s="3" t="s">
        <v>736</v>
      </c>
      <c r="F111" t="s">
        <v>629</v>
      </c>
      <c r="G111">
        <v>21</v>
      </c>
      <c r="H111" t="s">
        <v>903</v>
      </c>
      <c r="I111" s="2" t="s">
        <v>621</v>
      </c>
      <c r="J111" s="2" t="s">
        <v>621</v>
      </c>
      <c r="K111" s="2">
        <v>30000</v>
      </c>
      <c r="L111" s="2" t="s">
        <v>623</v>
      </c>
      <c r="M111" s="2" t="s">
        <v>630</v>
      </c>
      <c r="N111" s="2" t="s">
        <v>795</v>
      </c>
      <c r="O111" s="2" t="s">
        <v>618</v>
      </c>
      <c r="R111" t="str">
        <f t="shared" si="19"/>
        <v>10.27.170.58:21</v>
      </c>
      <c r="S111" t="str">
        <f t="shared" si="20"/>
        <v>Plt Bowen 230</v>
      </c>
      <c r="T111" t="str">
        <f t="shared" si="21"/>
        <v>Plt Bowen 230</v>
      </c>
      <c r="U111" t="str">
        <f t="shared" si="22"/>
        <v>Plt Bowen 230</v>
      </c>
      <c r="V111" t="str">
        <f t="shared" si="23"/>
        <v>PLT BOWEN 230</v>
      </c>
      <c r="W111" t="str">
        <f t="shared" si="24"/>
        <v>PLT_BOWEN_230</v>
      </c>
      <c r="Y111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11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11" t="str">
        <f t="shared" si="27"/>
        <v>LoadOrder, Enabled)
	VALUES
		((SELECT ID FROM Node WHERE Name LIKE 'Default'),
		'PLT_BOWEN_230</v>
      </c>
      <c r="AB111" t="str">
        <f t="shared" si="28"/>
        <v>',
		'Plt Bowen 230 DF/SE  GPC New</v>
      </c>
      <c r="AC111" t="str">
        <f t="shared" si="29"/>
        <v>',
		'Plt Bowen 230 DF/SE  GPC New</v>
      </c>
      <c r="AD111" t="str">
        <f t="shared" si="30"/>
        <v>',
		0,
		(SELECT ID FROM Company WHERE Name LIKE 'Southern Company</v>
      </c>
      <c r="AE111" t="str">
        <f t="shared" si="31"/>
        <v>'),
		0,
		(SELECT ID FROM VendorDevice WHERE Name LIKE 'USI 2002</v>
      </c>
      <c r="AF111" t="str">
        <f t="shared" si="32"/>
        <v xml:space="preserve">'),
		(SELECT ID FROM Protocol WHERE Acronym LIKE 'Downloader'),
</v>
      </c>
      <c r="AG111" t="str">
        <f t="shared" si="33"/>
        <v xml:space="preserve">		(SELECT CONCAT('ftpType=0; connectionHostName=10.27.170.58:21</v>
      </c>
      <c r="AH111" t="str">
        <f t="shared" si="34"/>
        <v>; connectionUserName=anonymous; connectionPassword=anonymous; connectionProfileID=',(SELECT ID FROM ConnectionProfile WHERE Name LIKE 'USI DFR</v>
      </c>
      <c r="AI111" t="str">
        <f t="shared" si="35"/>
        <v>'),'; schedule=0 13 ***</v>
      </c>
      <c r="AJ111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11" t="str">
        <f t="shared" si="37"/>
        <v xml:space="preserve">		1,
		0,
		0,
		0,
		0,
		0,
		0,
		0,
		0,
		5000,
		0,
		0,
		1)
GO</v>
      </c>
    </row>
    <row r="112" spans="1:37" x14ac:dyDescent="0.25">
      <c r="A112">
        <v>423</v>
      </c>
      <c r="B112" t="s">
        <v>515</v>
      </c>
      <c r="C112" t="s">
        <v>277</v>
      </c>
      <c r="E112" s="3" t="s">
        <v>737</v>
      </c>
      <c r="F112" t="s">
        <v>629</v>
      </c>
      <c r="G112">
        <v>21</v>
      </c>
      <c r="H112" t="s">
        <v>904</v>
      </c>
      <c r="I112" s="2" t="s">
        <v>621</v>
      </c>
      <c r="J112" s="2" t="s">
        <v>621</v>
      </c>
      <c r="K112" s="2">
        <v>30000</v>
      </c>
      <c r="L112" s="2" t="s">
        <v>623</v>
      </c>
      <c r="M112" s="2" t="s">
        <v>630</v>
      </c>
      <c r="N112" s="2" t="s">
        <v>795</v>
      </c>
      <c r="O112" s="2" t="s">
        <v>618</v>
      </c>
      <c r="R112" t="str">
        <f t="shared" si="19"/>
        <v>10.27.175.250:21</v>
      </c>
      <c r="S112" t="str">
        <f t="shared" si="20"/>
        <v>Plt Bowen 500</v>
      </c>
      <c r="T112" t="str">
        <f t="shared" si="21"/>
        <v>Plt Bowen 500</v>
      </c>
      <c r="U112" t="str">
        <f t="shared" si="22"/>
        <v>Plt Bowen 500</v>
      </c>
      <c r="V112" t="str">
        <f t="shared" si="23"/>
        <v>PLT BOWEN 500</v>
      </c>
      <c r="W112" t="str">
        <f t="shared" si="24"/>
        <v>PLT_BOWEN_500</v>
      </c>
      <c r="Y112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12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12" t="str">
        <f t="shared" si="27"/>
        <v>LoadOrder, Enabled)
	VALUES
		((SELECT ID FROM Node WHERE Name LIKE 'Default'),
		'PLT_BOWEN_500</v>
      </c>
      <c r="AB112" t="str">
        <f t="shared" si="28"/>
        <v>',
		'Plt Bowen 500 DF/SE GPC</v>
      </c>
      <c r="AC112" t="str">
        <f t="shared" si="29"/>
        <v>',
		'Plt Bowen 500 DF/SE GPC</v>
      </c>
      <c r="AD112" t="str">
        <f t="shared" si="30"/>
        <v>',
		0,
		(SELECT ID FROM Company WHERE Name LIKE 'Southern Company</v>
      </c>
      <c r="AE112" t="str">
        <f t="shared" si="31"/>
        <v>'),
		0,
		(SELECT ID FROM VendorDevice WHERE Name LIKE 'USI 2002</v>
      </c>
      <c r="AF112" t="str">
        <f t="shared" si="32"/>
        <v xml:space="preserve">'),
		(SELECT ID FROM Protocol WHERE Acronym LIKE 'Downloader'),
</v>
      </c>
      <c r="AG112" t="str">
        <f t="shared" si="33"/>
        <v xml:space="preserve">		(SELECT CONCAT('ftpType=0; connectionHostName=10.27.175.250:21</v>
      </c>
      <c r="AH112" t="str">
        <f t="shared" si="34"/>
        <v>; connectionUserName=anonymous; connectionPassword=anonymous; connectionProfileID=',(SELECT ID FROM ConnectionProfile WHERE Name LIKE 'USI DFR</v>
      </c>
      <c r="AI112" t="str">
        <f t="shared" si="35"/>
        <v>'),'; schedule=0 13 ***</v>
      </c>
      <c r="AJ112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12" t="str">
        <f t="shared" si="37"/>
        <v xml:space="preserve">		1,
		0,
		0,
		0,
		0,
		0,
		0,
		0,
		0,
		5000,
		0,
		0,
		1)
GO</v>
      </c>
    </row>
    <row r="113" spans="1:37" x14ac:dyDescent="0.25">
      <c r="A113">
        <v>378</v>
      </c>
      <c r="B113" t="s">
        <v>514</v>
      </c>
      <c r="C113" t="s">
        <v>197</v>
      </c>
      <c r="E113" s="3" t="s">
        <v>738</v>
      </c>
      <c r="F113" t="s">
        <v>629</v>
      </c>
      <c r="G113">
        <v>21</v>
      </c>
      <c r="H113" t="s">
        <v>905</v>
      </c>
      <c r="I113" s="2" t="s">
        <v>621</v>
      </c>
      <c r="J113" s="2" t="s">
        <v>621</v>
      </c>
      <c r="K113" s="2">
        <v>30000</v>
      </c>
      <c r="L113" s="2" t="s">
        <v>623</v>
      </c>
      <c r="M113" s="2" t="s">
        <v>630</v>
      </c>
      <c r="N113" s="2" t="s">
        <v>795</v>
      </c>
      <c r="O113" s="2" t="s">
        <v>618</v>
      </c>
      <c r="R113" t="str">
        <f t="shared" si="19"/>
        <v>10.27.173.42:21</v>
      </c>
      <c r="S113" t="str">
        <f t="shared" si="20"/>
        <v>Plt McDonough</v>
      </c>
      <c r="T113" t="str">
        <f t="shared" si="21"/>
        <v>Plt McDonough</v>
      </c>
      <c r="U113" t="str">
        <f t="shared" si="22"/>
        <v>Plt McDonough</v>
      </c>
      <c r="V113" t="str">
        <f t="shared" si="23"/>
        <v>PLT MCDONOUGH</v>
      </c>
      <c r="W113" t="str">
        <f t="shared" si="24"/>
        <v>PLT_MCDONOUGH</v>
      </c>
      <c r="Y113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13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13" t="str">
        <f t="shared" si="27"/>
        <v>LoadOrder, Enabled)
	VALUES
		((SELECT ID FROM Node WHERE Name LIKE 'Default'),
		'PLT_MCDONOUGH</v>
      </c>
      <c r="AB113" t="str">
        <f t="shared" si="28"/>
        <v>',
		'Plt McDonough 230/115 DF/SE  GPC</v>
      </c>
      <c r="AC113" t="str">
        <f t="shared" si="29"/>
        <v>',
		'Plt McDonough 230/115 DF/SE  GPC</v>
      </c>
      <c r="AD113" t="str">
        <f t="shared" si="30"/>
        <v>',
		0,
		(SELECT ID FROM Company WHERE Name LIKE 'Southern Company</v>
      </c>
      <c r="AE113" t="str">
        <f t="shared" si="31"/>
        <v>'),
		0,
		(SELECT ID FROM VendorDevice WHERE Name LIKE 'USI 2002</v>
      </c>
      <c r="AF113" t="str">
        <f t="shared" si="32"/>
        <v xml:space="preserve">'),
		(SELECT ID FROM Protocol WHERE Acronym LIKE 'Downloader'),
</v>
      </c>
      <c r="AG113" t="str">
        <f t="shared" si="33"/>
        <v xml:space="preserve">		(SELECT CONCAT('ftpType=0; connectionHostName=10.27.173.42:21</v>
      </c>
      <c r="AH113" t="str">
        <f t="shared" si="34"/>
        <v>; connectionUserName=anonymous; connectionPassword=anonymous; connectionProfileID=',(SELECT ID FROM ConnectionProfile WHERE Name LIKE 'USI DFR</v>
      </c>
      <c r="AI113" t="str">
        <f t="shared" si="35"/>
        <v>'),'; schedule=0 13 ***</v>
      </c>
      <c r="AJ113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13" t="str">
        <f t="shared" si="37"/>
        <v xml:space="preserve">		1,
		0,
		0,
		0,
		0,
		0,
		0,
		0,
		0,
		5000,
		0,
		0,
		1)
GO</v>
      </c>
    </row>
    <row r="114" spans="1:37" x14ac:dyDescent="0.25">
      <c r="A114">
        <v>61</v>
      </c>
      <c r="B114" t="s">
        <v>513</v>
      </c>
      <c r="C114" t="s">
        <v>249</v>
      </c>
      <c r="E114" s="3" t="s">
        <v>739</v>
      </c>
      <c r="F114" t="s">
        <v>629</v>
      </c>
      <c r="G114">
        <v>21</v>
      </c>
      <c r="H114" t="s">
        <v>906</v>
      </c>
      <c r="I114" s="2" t="s">
        <v>621</v>
      </c>
      <c r="J114" s="2" t="s">
        <v>621</v>
      </c>
      <c r="K114" s="2">
        <v>30000</v>
      </c>
      <c r="L114" s="2" t="s">
        <v>623</v>
      </c>
      <c r="M114" s="2" t="s">
        <v>630</v>
      </c>
      <c r="N114" s="2" t="s">
        <v>795</v>
      </c>
      <c r="O114" s="2" t="s">
        <v>618</v>
      </c>
      <c r="R114" t="str">
        <f t="shared" si="19"/>
        <v>10.27.168.168:21</v>
      </c>
      <c r="S114" t="str">
        <f t="shared" si="20"/>
        <v>Plt Vogtle Swyd 230</v>
      </c>
      <c r="T114" t="str">
        <f t="shared" si="21"/>
        <v>Plt Vogtle Swyd 230</v>
      </c>
      <c r="U114" t="str">
        <f t="shared" si="22"/>
        <v>Plt Vogtle Swyd 230</v>
      </c>
      <c r="V114" t="str">
        <f t="shared" si="23"/>
        <v>PLT VOGTLE SWYD 230</v>
      </c>
      <c r="W114" t="str">
        <f t="shared" si="24"/>
        <v>PLT_VOGTLE_SWYD_230</v>
      </c>
      <c r="Y114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14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14" t="str">
        <f t="shared" si="27"/>
        <v>LoadOrder, Enabled)
	VALUES
		((SELECT ID FROM Node WHERE Name LIKE 'Default'),
		'PLT_VOGTLE_SWYD_230</v>
      </c>
      <c r="AB114" t="str">
        <f t="shared" si="28"/>
        <v>',
		'Plt Vogtle Swyd 230 DF/SE 1 GPC</v>
      </c>
      <c r="AC114" t="str">
        <f t="shared" si="29"/>
        <v>',
		'Plt Vogtle Swyd 230 DF/SE 1 GPC</v>
      </c>
      <c r="AD114" t="str">
        <f t="shared" si="30"/>
        <v>',
		0,
		(SELECT ID FROM Company WHERE Name LIKE 'Southern Company</v>
      </c>
      <c r="AE114" t="str">
        <f t="shared" si="31"/>
        <v>'),
		0,
		(SELECT ID FROM VendorDevice WHERE Name LIKE 'USI 2002</v>
      </c>
      <c r="AF114" t="str">
        <f t="shared" si="32"/>
        <v xml:space="preserve">'),
		(SELECT ID FROM Protocol WHERE Acronym LIKE 'Downloader'),
</v>
      </c>
      <c r="AG114" t="str">
        <f t="shared" si="33"/>
        <v xml:space="preserve">		(SELECT CONCAT('ftpType=0; connectionHostName=10.27.168.168:21</v>
      </c>
      <c r="AH114" t="str">
        <f t="shared" si="34"/>
        <v>; connectionUserName=anonymous; connectionPassword=anonymous; connectionProfileID=',(SELECT ID FROM ConnectionProfile WHERE Name LIKE 'USI DFR</v>
      </c>
      <c r="AI114" t="str">
        <f t="shared" si="35"/>
        <v>'),'; schedule=0 13 ***</v>
      </c>
      <c r="AJ114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14" t="str">
        <f t="shared" si="37"/>
        <v xml:space="preserve">		1,
		0,
		0,
		0,
		0,
		0,
		0,
		0,
		0,
		5000,
		0,
		0,
		1)
GO</v>
      </c>
    </row>
    <row r="115" spans="1:37" x14ac:dyDescent="0.25">
      <c r="A115">
        <v>62</v>
      </c>
      <c r="B115" t="s">
        <v>512</v>
      </c>
      <c r="C115" t="s">
        <v>245</v>
      </c>
      <c r="E115" s="3" t="s">
        <v>740</v>
      </c>
      <c r="F115" t="s">
        <v>629</v>
      </c>
      <c r="G115">
        <v>21</v>
      </c>
      <c r="H115" t="s">
        <v>907</v>
      </c>
      <c r="I115" s="2" t="s">
        <v>621</v>
      </c>
      <c r="J115" s="2" t="s">
        <v>621</v>
      </c>
      <c r="K115" s="2">
        <v>30000</v>
      </c>
      <c r="L115" s="2" t="s">
        <v>623</v>
      </c>
      <c r="M115" s="2" t="s">
        <v>630</v>
      </c>
      <c r="N115" s="2" t="s">
        <v>795</v>
      </c>
      <c r="O115" s="2" t="s">
        <v>618</v>
      </c>
      <c r="R115" t="str">
        <f t="shared" si="19"/>
        <v>10.27.168.169:21</v>
      </c>
      <c r="S115" t="str">
        <f t="shared" si="20"/>
        <v>Plt Vogtle Swyd 500</v>
      </c>
      <c r="T115" t="str">
        <f t="shared" si="21"/>
        <v>Plt Vogtle Swyd 500</v>
      </c>
      <c r="U115" t="str">
        <f t="shared" si="22"/>
        <v>Plt Vogtle Swyd 500</v>
      </c>
      <c r="V115" t="str">
        <f t="shared" si="23"/>
        <v>PLT VOGTLE SWYD 500</v>
      </c>
      <c r="W115" t="str">
        <f t="shared" si="24"/>
        <v>PLT_VOGTLE_SWYD_500</v>
      </c>
      <c r="Y115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15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15" t="str">
        <f t="shared" si="27"/>
        <v>LoadOrder, Enabled)
	VALUES
		((SELECT ID FROM Node WHERE Name LIKE 'Default'),
		'PLT_VOGTLE_SWYD_500</v>
      </c>
      <c r="AB115" t="str">
        <f t="shared" si="28"/>
        <v>',
		'Plt Vogtle Swyd 500 DF/SE #2 GPC</v>
      </c>
      <c r="AC115" t="str">
        <f t="shared" si="29"/>
        <v>',
		'Plt Vogtle Swyd 500 DF/SE #2 GPC</v>
      </c>
      <c r="AD115" t="str">
        <f t="shared" si="30"/>
        <v>',
		0,
		(SELECT ID FROM Company WHERE Name LIKE 'Southern Company</v>
      </c>
      <c r="AE115" t="str">
        <f t="shared" si="31"/>
        <v>'),
		0,
		(SELECT ID FROM VendorDevice WHERE Name LIKE 'USI 2002</v>
      </c>
      <c r="AF115" t="str">
        <f t="shared" si="32"/>
        <v xml:space="preserve">'),
		(SELECT ID FROM Protocol WHERE Acronym LIKE 'Downloader'),
</v>
      </c>
      <c r="AG115" t="str">
        <f t="shared" si="33"/>
        <v xml:space="preserve">		(SELECT CONCAT('ftpType=0; connectionHostName=10.27.168.169:21</v>
      </c>
      <c r="AH115" t="str">
        <f t="shared" si="34"/>
        <v>; connectionUserName=anonymous; connectionPassword=anonymous; connectionProfileID=',(SELECT ID FROM ConnectionProfile WHERE Name LIKE 'USI DFR</v>
      </c>
      <c r="AI115" t="str">
        <f t="shared" si="35"/>
        <v>'),'; schedule=0 13 ***</v>
      </c>
      <c r="AJ115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15" t="str">
        <f t="shared" si="37"/>
        <v xml:space="preserve">		1,
		0,
		0,
		0,
		0,
		0,
		0,
		0,
		0,
		5000,
		0,
		0,
		1)
GO</v>
      </c>
    </row>
    <row r="116" spans="1:37" x14ac:dyDescent="0.25">
      <c r="A116">
        <v>397</v>
      </c>
      <c r="B116" t="s">
        <v>511</v>
      </c>
      <c r="C116" t="s">
        <v>126</v>
      </c>
      <c r="E116" s="3" t="s">
        <v>741</v>
      </c>
      <c r="F116" t="s">
        <v>629</v>
      </c>
      <c r="G116">
        <v>216</v>
      </c>
      <c r="H116" t="s">
        <v>908</v>
      </c>
      <c r="I116" s="2" t="s">
        <v>621</v>
      </c>
      <c r="J116" s="2" t="s">
        <v>621</v>
      </c>
      <c r="K116" s="2">
        <v>30000</v>
      </c>
      <c r="L116" s="2" t="s">
        <v>623</v>
      </c>
      <c r="M116" s="2" t="s">
        <v>630</v>
      </c>
      <c r="N116" s="2" t="s">
        <v>795</v>
      </c>
      <c r="O116" s="2" t="s">
        <v>618</v>
      </c>
      <c r="P116">
        <v>60000</v>
      </c>
      <c r="Q116">
        <v>60010</v>
      </c>
      <c r="R116" t="str">
        <f t="shared" si="19"/>
        <v>10.34.105.219:216</v>
      </c>
      <c r="S116" t="str">
        <f t="shared" si="20"/>
        <v>Porterdale</v>
      </c>
      <c r="T116" t="str">
        <f t="shared" si="21"/>
        <v>Porterdale</v>
      </c>
      <c r="U116" t="str">
        <f t="shared" si="22"/>
        <v>Porterdale</v>
      </c>
      <c r="V116" t="str">
        <f t="shared" si="23"/>
        <v>PORTERDALE</v>
      </c>
      <c r="W116" t="str">
        <f t="shared" si="24"/>
        <v>PORTERDALE</v>
      </c>
      <c r="Y116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16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16" t="str">
        <f t="shared" si="27"/>
        <v>LoadOrder, Enabled)
	VALUES
		((SELECT ID FROM Node WHERE Name LIKE 'Default'),
		'PORTERDALE</v>
      </c>
      <c r="AB116" t="str">
        <f t="shared" si="28"/>
        <v>',
		'Porterdale 230/115 DF/SE GPC</v>
      </c>
      <c r="AC116" t="str">
        <f t="shared" si="29"/>
        <v>',
		'Porterdale 230/115 DF/SE GPC</v>
      </c>
      <c r="AD116" t="str">
        <f t="shared" si="30"/>
        <v>',
		0,
		(SELECT ID FROM Company WHERE Name LIKE 'Southern Company</v>
      </c>
      <c r="AE116" t="str">
        <f t="shared" si="31"/>
        <v>'),
		0,
		(SELECT ID FROM VendorDevice WHERE Name LIKE 'USI 2002</v>
      </c>
      <c r="AF116" t="str">
        <f t="shared" si="32"/>
        <v xml:space="preserve">'),
		(SELECT ID FROM Protocol WHERE Acronym LIKE 'Downloader'),
</v>
      </c>
      <c r="AG116" t="str">
        <f t="shared" si="33"/>
        <v xml:space="preserve">		(SELECT CONCAT('ftpType=0; connectionHostName=10.34.105.219:216</v>
      </c>
      <c r="AH116" t="str">
        <f t="shared" si="34"/>
        <v>; connectionUserName=anonymous; connectionPassword=anonymous; connectionProfileID=',(SELECT ID FROM ConnectionProfile WHERE Name LIKE 'USI DFR</v>
      </c>
      <c r="AI116" t="str">
        <f t="shared" si="35"/>
        <v>'),'; schedule=0 13 ***</v>
      </c>
      <c r="AJ116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16" t="str">
        <f t="shared" si="37"/>
        <v xml:space="preserve">		1,
		0,
		0,
		0,
		0,
		0,
		0,
		0,
		0,
		5000,
		0,
		0,
		1)
GO</v>
      </c>
    </row>
    <row r="117" spans="1:37" x14ac:dyDescent="0.25">
      <c r="A117">
        <v>1001</v>
      </c>
      <c r="B117" t="s">
        <v>596</v>
      </c>
      <c r="C117" t="s">
        <v>0</v>
      </c>
      <c r="E117" s="3" t="s">
        <v>742</v>
      </c>
      <c r="F117" t="s">
        <v>629</v>
      </c>
      <c r="G117">
        <v>216</v>
      </c>
      <c r="H117" t="s">
        <v>909</v>
      </c>
      <c r="I117" s="2" t="s">
        <v>621</v>
      </c>
      <c r="J117" s="2" t="s">
        <v>621</v>
      </c>
      <c r="K117" s="2">
        <v>30000</v>
      </c>
      <c r="L117" s="2" t="s">
        <v>624</v>
      </c>
      <c r="M117" s="2" t="s">
        <v>630</v>
      </c>
      <c r="N117" s="2" t="s">
        <v>795</v>
      </c>
      <c r="O117" s="2" t="s">
        <v>619</v>
      </c>
      <c r="P117">
        <v>60000</v>
      </c>
      <c r="Q117">
        <v>60010</v>
      </c>
      <c r="R117" t="str">
        <f t="shared" si="19"/>
        <v>10.34.105.161:216</v>
      </c>
      <c r="S117" t="str">
        <f t="shared" si="20"/>
        <v>Portland</v>
      </c>
      <c r="T117" t="str">
        <f t="shared" si="21"/>
        <v>Portland</v>
      </c>
      <c r="U117" t="str">
        <f t="shared" si="22"/>
        <v>Portland</v>
      </c>
      <c r="V117" t="str">
        <f t="shared" si="23"/>
        <v>PORTLAND</v>
      </c>
      <c r="W117" t="str">
        <f t="shared" si="24"/>
        <v>PORTLAND</v>
      </c>
      <c r="Y117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17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17" t="str">
        <f t="shared" si="27"/>
        <v>LoadOrder, Enabled)
	VALUES
		((SELECT ID FROM Node WHERE Name LIKE 'Default'),
		'PORTLAND</v>
      </c>
      <c r="AB117" t="str">
        <f t="shared" si="28"/>
        <v>',
		'Portland Sub</v>
      </c>
      <c r="AC117" t="str">
        <f t="shared" si="29"/>
        <v>',
		'Portland Sub</v>
      </c>
      <c r="AD117" t="str">
        <f t="shared" si="30"/>
        <v>',
		0,
		(SELECT ID FROM Company WHERE Name LIKE 'Southern Company</v>
      </c>
      <c r="AE117" t="str">
        <f t="shared" si="31"/>
        <v>'),
		0,
		(SELECT ID FROM VendorDevice WHERE Name LIKE 'APP-601</v>
      </c>
      <c r="AF117" t="str">
        <f t="shared" si="32"/>
        <v xml:space="preserve">'),
		(SELECT ID FROM Protocol WHERE Acronym LIKE 'Downloader'),
</v>
      </c>
      <c r="AG117" t="str">
        <f t="shared" si="33"/>
        <v xml:space="preserve">		(SELECT CONCAT('ftpType=0; connectionHostName=10.34.105.161:216</v>
      </c>
      <c r="AH117" t="str">
        <f t="shared" si="34"/>
        <v>; connectionUserName=anonymous; connectionPassword=anonymous; connectionProfileID=',(SELECT ID FROM ConnectionProfile WHERE Name LIKE 'App DFR</v>
      </c>
      <c r="AI117" t="str">
        <f t="shared" si="35"/>
        <v>'),'; schedule=0 13 ***</v>
      </c>
      <c r="AJ117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17" t="str">
        <f t="shared" si="37"/>
        <v xml:space="preserve">		1,
		0,
		0,
		0,
		0,
		0,
		0,
		0,
		0,
		5000,
		0,
		0,
		1)
GO</v>
      </c>
    </row>
    <row r="118" spans="1:37" x14ac:dyDescent="0.25">
      <c r="A118">
        <v>1014</v>
      </c>
      <c r="B118" t="s">
        <v>604</v>
      </c>
      <c r="C118" t="s">
        <v>11</v>
      </c>
      <c r="E118" s="3" t="s">
        <v>743</v>
      </c>
      <c r="F118" t="s">
        <v>629</v>
      </c>
      <c r="G118">
        <v>216</v>
      </c>
      <c r="H118" t="s">
        <v>910</v>
      </c>
      <c r="I118" s="2" t="s">
        <v>621</v>
      </c>
      <c r="J118" s="2" t="s">
        <v>621</v>
      </c>
      <c r="K118" s="2">
        <v>30000</v>
      </c>
      <c r="L118" s="2" t="s">
        <v>624</v>
      </c>
      <c r="M118" s="2" t="s">
        <v>630</v>
      </c>
      <c r="N118" s="2" t="s">
        <v>795</v>
      </c>
      <c r="O118" s="2" t="s">
        <v>619</v>
      </c>
      <c r="P118">
        <v>60000</v>
      </c>
      <c r="Q118">
        <v>60010</v>
      </c>
      <c r="R118" t="str">
        <f t="shared" si="19"/>
        <v>10.34.82.153:216</v>
      </c>
      <c r="S118" t="str">
        <f t="shared" si="20"/>
        <v>Rachels Pond</v>
      </c>
      <c r="T118" t="str">
        <f t="shared" si="21"/>
        <v>Rachels Pond</v>
      </c>
      <c r="U118" t="str">
        <f t="shared" si="22"/>
        <v>Rachels Pond</v>
      </c>
      <c r="V118" t="str">
        <f t="shared" si="23"/>
        <v>RACHELS POND</v>
      </c>
      <c r="W118" t="str">
        <f t="shared" si="24"/>
        <v>RACHELS_POND</v>
      </c>
      <c r="Y118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18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18" t="str">
        <f t="shared" si="27"/>
        <v>LoadOrder, Enabled)
	VALUES
		((SELECT ID FROM Node WHERE Name LIKE 'Default'),
		'RACHELS_POND</v>
      </c>
      <c r="AB118" t="str">
        <f t="shared" si="28"/>
        <v>',
		'Rachels Pond DME</v>
      </c>
      <c r="AC118" t="str">
        <f t="shared" si="29"/>
        <v>',
		'Rachels Pond DME</v>
      </c>
      <c r="AD118" t="str">
        <f t="shared" si="30"/>
        <v>',
		0,
		(SELECT ID FROM Company WHERE Name LIKE 'Southern Company</v>
      </c>
      <c r="AE118" t="str">
        <f t="shared" si="31"/>
        <v>'),
		0,
		(SELECT ID FROM VendorDevice WHERE Name LIKE 'APP-601</v>
      </c>
      <c r="AF118" t="str">
        <f t="shared" si="32"/>
        <v xml:space="preserve">'),
		(SELECT ID FROM Protocol WHERE Acronym LIKE 'Downloader'),
</v>
      </c>
      <c r="AG118" t="str">
        <f t="shared" si="33"/>
        <v xml:space="preserve">		(SELECT CONCAT('ftpType=0; connectionHostName=10.34.82.153:216</v>
      </c>
      <c r="AH118" t="str">
        <f t="shared" si="34"/>
        <v>; connectionUserName=anonymous; connectionPassword=anonymous; connectionProfileID=',(SELECT ID FROM ConnectionProfile WHERE Name LIKE 'App DFR</v>
      </c>
      <c r="AI118" t="str">
        <f t="shared" si="35"/>
        <v>'),'; schedule=0 13 ***</v>
      </c>
      <c r="AJ118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18" t="str">
        <f t="shared" si="37"/>
        <v xml:space="preserve">		1,
		0,
		0,
		0,
		0,
		0,
		0,
		0,
		0,
		5000,
		0,
		0,
		1)
GO</v>
      </c>
    </row>
    <row r="119" spans="1:37" x14ac:dyDescent="0.25">
      <c r="A119">
        <v>445</v>
      </c>
      <c r="B119" t="s">
        <v>595</v>
      </c>
      <c r="C119" t="s">
        <v>334</v>
      </c>
      <c r="E119" s="3" t="s">
        <v>744</v>
      </c>
      <c r="F119" t="s">
        <v>629</v>
      </c>
      <c r="G119">
        <v>21</v>
      </c>
      <c r="H119" t="s">
        <v>816</v>
      </c>
      <c r="I119" s="2" t="s">
        <v>621</v>
      </c>
      <c r="J119" s="2" t="s">
        <v>621</v>
      </c>
      <c r="K119" s="2">
        <v>30000</v>
      </c>
      <c r="L119" s="2" t="s">
        <v>623</v>
      </c>
      <c r="M119" s="2" t="s">
        <v>630</v>
      </c>
      <c r="N119" s="2" t="s">
        <v>795</v>
      </c>
      <c r="O119" s="2" t="s">
        <v>618</v>
      </c>
      <c r="R119" t="str">
        <f t="shared" si="19"/>
        <v>10.27.170.10:21</v>
      </c>
      <c r="S119" t="str">
        <f t="shared" si="20"/>
        <v>RIGGINS MILL</v>
      </c>
      <c r="T119" t="str">
        <f t="shared" si="21"/>
        <v>RIGGINS MILL</v>
      </c>
      <c r="U119" t="str">
        <f t="shared" si="22"/>
        <v>RIGGINS MILL</v>
      </c>
      <c r="V119" t="str">
        <f t="shared" si="23"/>
        <v>RIGGINS MILL</v>
      </c>
      <c r="W119" t="str">
        <f t="shared" si="24"/>
        <v>RIGGINS_MILL</v>
      </c>
      <c r="Y119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19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19" t="str">
        <f t="shared" si="27"/>
        <v>LoadOrder, Enabled)
	VALUES
		((SELECT ID FROM Node WHERE Name LIKE 'Default'),
		'RIGGINS_MILL</v>
      </c>
      <c r="AB119" t="str">
        <f t="shared" si="28"/>
        <v>',
		'RIGGINS MILL 230kV DME</v>
      </c>
      <c r="AC119" t="str">
        <f t="shared" si="29"/>
        <v>',
		'RIGGINS MILL 230kV DME</v>
      </c>
      <c r="AD119" t="str">
        <f t="shared" si="30"/>
        <v>',
		0,
		(SELECT ID FROM Company WHERE Name LIKE 'Southern Company</v>
      </c>
      <c r="AE119" t="str">
        <f t="shared" si="31"/>
        <v>'),
		0,
		(SELECT ID FROM VendorDevice WHERE Name LIKE 'USI 2002</v>
      </c>
      <c r="AF119" t="str">
        <f t="shared" si="32"/>
        <v xml:space="preserve">'),
		(SELECT ID FROM Protocol WHERE Acronym LIKE 'Downloader'),
</v>
      </c>
      <c r="AG119" t="str">
        <f t="shared" si="33"/>
        <v xml:space="preserve">		(SELECT CONCAT('ftpType=0; connectionHostName=10.27.170.10:21</v>
      </c>
      <c r="AH119" t="str">
        <f t="shared" si="34"/>
        <v>; connectionUserName=anonymous; connectionPassword=anonymous; connectionProfileID=',(SELECT ID FROM ConnectionProfile WHERE Name LIKE 'USI DFR</v>
      </c>
      <c r="AI119" t="str">
        <f t="shared" si="35"/>
        <v>'),'; schedule=0 13 ***</v>
      </c>
      <c r="AJ119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19" t="str">
        <f t="shared" si="37"/>
        <v xml:space="preserve">		1,
		0,
		0,
		0,
		0,
		0,
		0,
		0,
		0,
		5000,
		0,
		0,
		1)
GO</v>
      </c>
    </row>
    <row r="120" spans="1:37" x14ac:dyDescent="0.25">
      <c r="A120">
        <v>245</v>
      </c>
      <c r="B120" t="s">
        <v>477</v>
      </c>
      <c r="C120" t="s">
        <v>86</v>
      </c>
      <c r="E120" s="3" t="s">
        <v>745</v>
      </c>
      <c r="F120" t="s">
        <v>629</v>
      </c>
      <c r="G120">
        <v>21</v>
      </c>
      <c r="H120" t="s">
        <v>911</v>
      </c>
      <c r="I120" s="2" t="s">
        <v>621</v>
      </c>
      <c r="J120" s="2" t="s">
        <v>621</v>
      </c>
      <c r="K120" s="2">
        <v>30000</v>
      </c>
      <c r="L120" s="2" t="s">
        <v>623</v>
      </c>
      <c r="M120" s="2" t="s">
        <v>630</v>
      </c>
      <c r="N120" s="2" t="s">
        <v>795</v>
      </c>
      <c r="O120" s="2" t="s">
        <v>618</v>
      </c>
      <c r="R120" t="str">
        <f t="shared" si="19"/>
        <v>10.27.173.138:21</v>
      </c>
      <c r="S120" t="str">
        <f t="shared" si="20"/>
        <v>Rock Spring</v>
      </c>
      <c r="T120" t="str">
        <f t="shared" si="21"/>
        <v>Rock Spring</v>
      </c>
      <c r="U120" t="str">
        <f t="shared" si="22"/>
        <v>Rock Spring</v>
      </c>
      <c r="V120" t="str">
        <f t="shared" si="23"/>
        <v>ROCK SPRING</v>
      </c>
      <c r="W120" t="str">
        <f t="shared" si="24"/>
        <v>ROCK_SPRING</v>
      </c>
      <c r="Y120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20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20" t="str">
        <f t="shared" si="27"/>
        <v>LoadOrder, Enabled)
	VALUES
		((SELECT ID FROM Node WHERE Name LIKE 'Default'),
		'ROCK_SPRING</v>
      </c>
      <c r="AB120" t="str">
        <f t="shared" si="28"/>
        <v>',
		'Rock Spring 230/115 DF/SE GPC</v>
      </c>
      <c r="AC120" t="str">
        <f t="shared" si="29"/>
        <v>',
		'Rock Spring 230/115 DF/SE GPC</v>
      </c>
      <c r="AD120" t="str">
        <f t="shared" si="30"/>
        <v>',
		0,
		(SELECT ID FROM Company WHERE Name LIKE 'Southern Company</v>
      </c>
      <c r="AE120" t="str">
        <f t="shared" si="31"/>
        <v>'),
		0,
		(SELECT ID FROM VendorDevice WHERE Name LIKE 'USI 2002</v>
      </c>
      <c r="AF120" t="str">
        <f t="shared" si="32"/>
        <v xml:space="preserve">'),
		(SELECT ID FROM Protocol WHERE Acronym LIKE 'Downloader'),
</v>
      </c>
      <c r="AG120" t="str">
        <f t="shared" si="33"/>
        <v xml:space="preserve">		(SELECT CONCAT('ftpType=0; connectionHostName=10.27.173.138:21</v>
      </c>
      <c r="AH120" t="str">
        <f t="shared" si="34"/>
        <v>; connectionUserName=anonymous; connectionPassword=anonymous; connectionProfileID=',(SELECT ID FROM ConnectionProfile WHERE Name LIKE 'USI DFR</v>
      </c>
      <c r="AI120" t="str">
        <f t="shared" si="35"/>
        <v>'),'; schedule=0 13 ***</v>
      </c>
      <c r="AJ120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20" t="str">
        <f t="shared" si="37"/>
        <v xml:space="preserve">		1,
		0,
		0,
		0,
		0,
		0,
		0,
		0,
		0,
		5000,
		0,
		0,
		1)
GO</v>
      </c>
    </row>
    <row r="121" spans="1:37" x14ac:dyDescent="0.25">
      <c r="A121">
        <v>1026</v>
      </c>
      <c r="B121" t="s">
        <v>613</v>
      </c>
      <c r="C121" t="s">
        <v>21</v>
      </c>
      <c r="E121" s="3" t="s">
        <v>746</v>
      </c>
      <c r="F121" t="s">
        <v>629</v>
      </c>
      <c r="G121">
        <v>216</v>
      </c>
      <c r="H121" t="s">
        <v>912</v>
      </c>
      <c r="I121" s="2" t="s">
        <v>621</v>
      </c>
      <c r="J121" s="2" t="s">
        <v>621</v>
      </c>
      <c r="K121" s="2">
        <v>30000</v>
      </c>
      <c r="L121" s="2" t="s">
        <v>624</v>
      </c>
      <c r="M121" s="2" t="s">
        <v>630</v>
      </c>
      <c r="N121" s="2" t="s">
        <v>795</v>
      </c>
      <c r="O121" s="2" t="s">
        <v>619</v>
      </c>
      <c r="P121">
        <v>60000</v>
      </c>
      <c r="Q121">
        <v>60010</v>
      </c>
      <c r="R121" t="str">
        <f t="shared" si="19"/>
        <v>10.34.101.211:216</v>
      </c>
      <c r="S121" t="str">
        <f t="shared" si="20"/>
        <v>Rocky Creek</v>
      </c>
      <c r="T121" t="str">
        <f t="shared" si="21"/>
        <v>Rocky Creek</v>
      </c>
      <c r="U121" t="str">
        <f t="shared" si="22"/>
        <v>Rocky Creek</v>
      </c>
      <c r="V121" t="str">
        <f t="shared" si="23"/>
        <v>ROCKY CREEK</v>
      </c>
      <c r="W121" t="str">
        <f t="shared" si="24"/>
        <v>ROCKY_CREEK</v>
      </c>
      <c r="Y121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21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21" t="str">
        <f t="shared" si="27"/>
        <v>LoadOrder, Enabled)
	VALUES
		((SELECT ID FROM Node WHERE Name LIKE 'Default'),
		'ROCKY_CREEK</v>
      </c>
      <c r="AB121" t="str">
        <f t="shared" si="28"/>
        <v>',
		'Rocky Creek DME</v>
      </c>
      <c r="AC121" t="str">
        <f t="shared" si="29"/>
        <v>',
		'Rocky Creek DME</v>
      </c>
      <c r="AD121" t="str">
        <f t="shared" si="30"/>
        <v>',
		0,
		(SELECT ID FROM Company WHERE Name LIKE 'Southern Company</v>
      </c>
      <c r="AE121" t="str">
        <f t="shared" si="31"/>
        <v>'),
		0,
		(SELECT ID FROM VendorDevice WHERE Name LIKE 'APP-601</v>
      </c>
      <c r="AF121" t="str">
        <f t="shared" si="32"/>
        <v xml:space="preserve">'),
		(SELECT ID FROM Protocol WHERE Acronym LIKE 'Downloader'),
</v>
      </c>
      <c r="AG121" t="str">
        <f t="shared" si="33"/>
        <v xml:space="preserve">		(SELECT CONCAT('ftpType=0; connectionHostName=10.34.101.211:216</v>
      </c>
      <c r="AH121" t="str">
        <f t="shared" si="34"/>
        <v>; connectionUserName=anonymous; connectionPassword=anonymous; connectionProfileID=',(SELECT ID FROM ConnectionProfile WHERE Name LIKE 'App DFR</v>
      </c>
      <c r="AI121" t="str">
        <f t="shared" si="35"/>
        <v>'),'; schedule=0 13 ***</v>
      </c>
      <c r="AJ121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21" t="str">
        <f t="shared" si="37"/>
        <v xml:space="preserve">		1,
		0,
		0,
		0,
		0,
		0,
		0,
		0,
		0,
		5000,
		0,
		0,
		1)
GO</v>
      </c>
    </row>
    <row r="122" spans="1:37" x14ac:dyDescent="0.25">
      <c r="A122">
        <v>1023</v>
      </c>
      <c r="B122" t="s">
        <v>614</v>
      </c>
      <c r="C122" t="s">
        <v>23</v>
      </c>
      <c r="E122" s="3" t="s">
        <v>747</v>
      </c>
      <c r="F122" t="s">
        <v>629</v>
      </c>
      <c r="G122">
        <v>216</v>
      </c>
      <c r="H122" t="s">
        <v>913</v>
      </c>
      <c r="I122" s="2" t="s">
        <v>621</v>
      </c>
      <c r="J122" s="2" t="s">
        <v>621</v>
      </c>
      <c r="K122" s="2">
        <v>30000</v>
      </c>
      <c r="L122" s="2" t="s">
        <v>624</v>
      </c>
      <c r="M122" s="2" t="s">
        <v>630</v>
      </c>
      <c r="N122" s="2" t="s">
        <v>795</v>
      </c>
      <c r="O122" s="2" t="s">
        <v>619</v>
      </c>
      <c r="P122">
        <v>60000</v>
      </c>
      <c r="Q122">
        <v>60010</v>
      </c>
      <c r="R122" t="str">
        <f t="shared" si="19"/>
        <v>10.34.77.224:216</v>
      </c>
      <c r="S122" t="str">
        <f t="shared" si="20"/>
        <v>Rustin Lake</v>
      </c>
      <c r="T122" t="str">
        <f t="shared" si="21"/>
        <v>Rustin Lake</v>
      </c>
      <c r="U122" t="str">
        <f t="shared" si="22"/>
        <v>Rustin Lake</v>
      </c>
      <c r="V122" t="str">
        <f t="shared" si="23"/>
        <v>RUSTIN LAKE</v>
      </c>
      <c r="W122" t="str">
        <f t="shared" si="24"/>
        <v>RUSTIN_LAKE</v>
      </c>
      <c r="Y122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22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22" t="str">
        <f t="shared" si="27"/>
        <v>LoadOrder, Enabled)
	VALUES
		((SELECT ID FROM Node WHERE Name LIKE 'Default'),
		'RUSTIN_LAKE</v>
      </c>
      <c r="AB122" t="str">
        <f t="shared" si="28"/>
        <v>',
		'Rustin Lake DME</v>
      </c>
      <c r="AC122" t="str">
        <f t="shared" si="29"/>
        <v>',
		'Rustin Lake DME</v>
      </c>
      <c r="AD122" t="str">
        <f t="shared" si="30"/>
        <v>',
		0,
		(SELECT ID FROM Company WHERE Name LIKE 'Southern Company</v>
      </c>
      <c r="AE122" t="str">
        <f t="shared" si="31"/>
        <v>'),
		0,
		(SELECT ID FROM VendorDevice WHERE Name LIKE 'APP-601</v>
      </c>
      <c r="AF122" t="str">
        <f t="shared" si="32"/>
        <v xml:space="preserve">'),
		(SELECT ID FROM Protocol WHERE Acronym LIKE 'Downloader'),
</v>
      </c>
      <c r="AG122" t="str">
        <f t="shared" si="33"/>
        <v xml:space="preserve">		(SELECT CONCAT('ftpType=0; connectionHostName=10.34.77.224:216</v>
      </c>
      <c r="AH122" t="str">
        <f t="shared" si="34"/>
        <v>; connectionUserName=anonymous; connectionPassword=anonymous; connectionProfileID=',(SELECT ID FROM ConnectionProfile WHERE Name LIKE 'App DFR</v>
      </c>
      <c r="AI122" t="str">
        <f t="shared" si="35"/>
        <v>'),'; schedule=0 13 ***</v>
      </c>
      <c r="AJ122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22" t="str">
        <f t="shared" si="37"/>
        <v xml:space="preserve">		1,
		0,
		0,
		0,
		0,
		0,
		0,
		0,
		0,
		5000,
		0,
		0,
		1)
GO</v>
      </c>
    </row>
    <row r="123" spans="1:37" x14ac:dyDescent="0.25">
      <c r="A123">
        <v>284</v>
      </c>
      <c r="B123" t="s">
        <v>510</v>
      </c>
      <c r="C123" t="s">
        <v>88</v>
      </c>
      <c r="E123" s="3" t="s">
        <v>757</v>
      </c>
      <c r="F123" t="s">
        <v>629</v>
      </c>
      <c r="G123">
        <v>216</v>
      </c>
      <c r="H123" t="s">
        <v>914</v>
      </c>
      <c r="I123" s="2" t="s">
        <v>621</v>
      </c>
      <c r="J123" s="2" t="s">
        <v>621</v>
      </c>
      <c r="K123" s="2">
        <v>30000</v>
      </c>
      <c r="L123" s="2" t="s">
        <v>623</v>
      </c>
      <c r="M123" s="2" t="s">
        <v>630</v>
      </c>
      <c r="N123" s="2" t="s">
        <v>795</v>
      </c>
      <c r="O123" s="2" t="s">
        <v>618</v>
      </c>
      <c r="P123">
        <v>60000</v>
      </c>
      <c r="Q123">
        <v>60010</v>
      </c>
      <c r="R123" t="str">
        <f t="shared" si="19"/>
        <v>10.34.160.67:216</v>
      </c>
      <c r="S123" t="str">
        <f t="shared" si="20"/>
        <v>S.Augusta</v>
      </c>
      <c r="T123" t="str">
        <f t="shared" si="21"/>
        <v>S.Augusta</v>
      </c>
      <c r="U123" t="str">
        <f t="shared" si="22"/>
        <v>S.Augusta</v>
      </c>
      <c r="V123" t="str">
        <f t="shared" si="23"/>
        <v>S.AUGUSTA</v>
      </c>
      <c r="W123" t="str">
        <f t="shared" si="24"/>
        <v>S.AUGUSTA</v>
      </c>
      <c r="Y123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23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23" t="str">
        <f t="shared" si="27"/>
        <v>LoadOrder, Enabled)
	VALUES
		((SELECT ID FROM Node WHERE Name LIKE 'Default'),
		'S.AUGUSTA</v>
      </c>
      <c r="AB123" t="str">
        <f t="shared" si="28"/>
        <v>',
		'S.Augusta 230/115 DF/SE  GPC</v>
      </c>
      <c r="AC123" t="str">
        <f t="shared" si="29"/>
        <v>',
		'S.Augusta 230/115 DF/SE  GPC</v>
      </c>
      <c r="AD123" t="str">
        <f t="shared" si="30"/>
        <v>',
		0,
		(SELECT ID FROM Company WHERE Name LIKE 'Southern Company</v>
      </c>
      <c r="AE123" t="str">
        <f t="shared" si="31"/>
        <v>'),
		0,
		(SELECT ID FROM VendorDevice WHERE Name LIKE 'USI 2002</v>
      </c>
      <c r="AF123" t="str">
        <f t="shared" si="32"/>
        <v xml:space="preserve">'),
		(SELECT ID FROM Protocol WHERE Acronym LIKE 'Downloader'),
</v>
      </c>
      <c r="AG123" t="str">
        <f t="shared" si="33"/>
        <v xml:space="preserve">		(SELECT CONCAT('ftpType=0; connectionHostName=10.34.160.67:216</v>
      </c>
      <c r="AH123" t="str">
        <f t="shared" si="34"/>
        <v>; connectionUserName=anonymous; connectionPassword=anonymous; connectionProfileID=',(SELECT ID FROM ConnectionProfile WHERE Name LIKE 'USI DFR</v>
      </c>
      <c r="AI123" t="str">
        <f t="shared" si="35"/>
        <v>'),'; schedule=0 13 ***</v>
      </c>
      <c r="AJ123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23" t="str">
        <f t="shared" si="37"/>
        <v xml:space="preserve">		1,
		0,
		0,
		0,
		0,
		0,
		0,
		0,
		0,
		5000,
		0,
		0,
		1)
GO</v>
      </c>
    </row>
    <row r="124" spans="1:37" x14ac:dyDescent="0.25">
      <c r="A124">
        <v>389</v>
      </c>
      <c r="B124" t="s">
        <v>509</v>
      </c>
      <c r="C124" t="s">
        <v>162</v>
      </c>
      <c r="E124" s="3" t="s">
        <v>754</v>
      </c>
      <c r="F124" t="s">
        <v>629</v>
      </c>
      <c r="G124">
        <v>21</v>
      </c>
      <c r="H124" t="s">
        <v>915</v>
      </c>
      <c r="I124" s="2" t="s">
        <v>621</v>
      </c>
      <c r="J124" s="2" t="s">
        <v>621</v>
      </c>
      <c r="K124" s="2">
        <v>30000</v>
      </c>
      <c r="L124" s="2" t="s">
        <v>623</v>
      </c>
      <c r="M124" s="2" t="s">
        <v>630</v>
      </c>
      <c r="N124" s="2" t="s">
        <v>795</v>
      </c>
      <c r="O124" s="2" t="s">
        <v>618</v>
      </c>
      <c r="R124" t="str">
        <f t="shared" si="19"/>
        <v>10.27.162.154:21</v>
      </c>
      <c r="S124" t="str">
        <f t="shared" si="20"/>
        <v>S.Hall 230</v>
      </c>
      <c r="T124" t="str">
        <f t="shared" si="21"/>
        <v>S.Hall 230</v>
      </c>
      <c r="U124" t="str">
        <f t="shared" si="22"/>
        <v>S.Hall 230</v>
      </c>
      <c r="V124" t="str">
        <f t="shared" si="23"/>
        <v>S.HALL 230</v>
      </c>
      <c r="W124" t="str">
        <f t="shared" si="24"/>
        <v>S.HALL_230</v>
      </c>
      <c r="Y124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24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24" t="str">
        <f t="shared" si="27"/>
        <v>LoadOrder, Enabled)
	VALUES
		((SELECT ID FROM Node WHERE Name LIKE 'Default'),
		'S.HALL_230</v>
      </c>
      <c r="AB124" t="str">
        <f t="shared" si="28"/>
        <v>',
		'S.Hall 230 DF/SE  GPC</v>
      </c>
      <c r="AC124" t="str">
        <f t="shared" si="29"/>
        <v>',
		'S.Hall 230 DF/SE  GPC</v>
      </c>
      <c r="AD124" t="str">
        <f t="shared" si="30"/>
        <v>',
		0,
		(SELECT ID FROM Company WHERE Name LIKE 'Southern Company</v>
      </c>
      <c r="AE124" t="str">
        <f t="shared" si="31"/>
        <v>'),
		0,
		(SELECT ID FROM VendorDevice WHERE Name LIKE 'USI 2002</v>
      </c>
      <c r="AF124" t="str">
        <f t="shared" si="32"/>
        <v xml:space="preserve">'),
		(SELECT ID FROM Protocol WHERE Acronym LIKE 'Downloader'),
</v>
      </c>
      <c r="AG124" t="str">
        <f t="shared" si="33"/>
        <v xml:space="preserve">		(SELECT CONCAT('ftpType=0; connectionHostName=10.27.162.154:21</v>
      </c>
      <c r="AH124" t="str">
        <f t="shared" si="34"/>
        <v>; connectionUserName=anonymous; connectionPassword=anonymous; connectionProfileID=',(SELECT ID FROM ConnectionProfile WHERE Name LIKE 'USI DFR</v>
      </c>
      <c r="AI124" t="str">
        <f t="shared" si="35"/>
        <v>'),'; schedule=0 13 ***</v>
      </c>
      <c r="AJ124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24" t="str">
        <f t="shared" si="37"/>
        <v xml:space="preserve">		1,
		0,
		0,
		0,
		0,
		0,
		0,
		0,
		0,
		5000,
		0,
		0,
		1)
GO</v>
      </c>
    </row>
    <row r="125" spans="1:37" x14ac:dyDescent="0.25">
      <c r="A125">
        <v>390</v>
      </c>
      <c r="B125" t="s">
        <v>508</v>
      </c>
      <c r="C125" t="s">
        <v>221</v>
      </c>
      <c r="E125" s="3" t="s">
        <v>755</v>
      </c>
      <c r="F125" t="s">
        <v>629</v>
      </c>
      <c r="G125">
        <v>21</v>
      </c>
      <c r="H125" t="s">
        <v>916</v>
      </c>
      <c r="I125" s="2" t="s">
        <v>621</v>
      </c>
      <c r="J125" s="2" t="s">
        <v>621</v>
      </c>
      <c r="K125" s="2">
        <v>30000</v>
      </c>
      <c r="L125" s="2" t="s">
        <v>623</v>
      </c>
      <c r="M125" s="2" t="s">
        <v>630</v>
      </c>
      <c r="N125" s="2" t="s">
        <v>795</v>
      </c>
      <c r="O125" s="2" t="s">
        <v>618</v>
      </c>
      <c r="R125" t="str">
        <f t="shared" si="19"/>
        <v>10.27.162.153:21</v>
      </c>
      <c r="S125" t="str">
        <f t="shared" si="20"/>
        <v>S.Hall 500</v>
      </c>
      <c r="T125" t="str">
        <f t="shared" si="21"/>
        <v>S.Hall 500</v>
      </c>
      <c r="U125" t="str">
        <f t="shared" si="22"/>
        <v>S.Hall 500</v>
      </c>
      <c r="V125" t="str">
        <f t="shared" si="23"/>
        <v>S.HALL 500</v>
      </c>
      <c r="W125" t="str">
        <f t="shared" si="24"/>
        <v>S.HALL_500</v>
      </c>
      <c r="Y125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25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25" t="str">
        <f t="shared" si="27"/>
        <v>LoadOrder, Enabled)
	VALUES
		((SELECT ID FROM Node WHERE Name LIKE 'Default'),
		'S.HALL_500</v>
      </c>
      <c r="AB125" t="str">
        <f t="shared" si="28"/>
        <v>',
		'S.Hall 500 DF/SE  GPC</v>
      </c>
      <c r="AC125" t="str">
        <f t="shared" si="29"/>
        <v>',
		'S.Hall 500 DF/SE  GPC</v>
      </c>
      <c r="AD125" t="str">
        <f t="shared" si="30"/>
        <v>',
		0,
		(SELECT ID FROM Company WHERE Name LIKE 'Southern Company</v>
      </c>
      <c r="AE125" t="str">
        <f t="shared" si="31"/>
        <v>'),
		0,
		(SELECT ID FROM VendorDevice WHERE Name LIKE 'USI 2002</v>
      </c>
      <c r="AF125" t="str">
        <f t="shared" si="32"/>
        <v xml:space="preserve">'),
		(SELECT ID FROM Protocol WHERE Acronym LIKE 'Downloader'),
</v>
      </c>
      <c r="AG125" t="str">
        <f t="shared" si="33"/>
        <v xml:space="preserve">		(SELECT CONCAT('ftpType=0; connectionHostName=10.27.162.153:21</v>
      </c>
      <c r="AH125" t="str">
        <f t="shared" si="34"/>
        <v>; connectionUserName=anonymous; connectionPassword=anonymous; connectionProfileID=',(SELECT ID FROM ConnectionProfile WHERE Name LIKE 'USI DFR</v>
      </c>
      <c r="AI125" t="str">
        <f t="shared" si="35"/>
        <v>'),'; schedule=0 13 ***</v>
      </c>
      <c r="AJ125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25" t="str">
        <f t="shared" si="37"/>
        <v xml:space="preserve">		1,
		0,
		0,
		0,
		0,
		0,
		0,
		0,
		0,
		5000,
		0,
		0,
		1)
GO</v>
      </c>
    </row>
    <row r="126" spans="1:37" x14ac:dyDescent="0.25">
      <c r="A126">
        <v>1011</v>
      </c>
      <c r="B126" t="s">
        <v>601</v>
      </c>
      <c r="C126" t="s">
        <v>8</v>
      </c>
      <c r="E126" s="3" t="s">
        <v>748</v>
      </c>
      <c r="F126" t="s">
        <v>629</v>
      </c>
      <c r="G126">
        <v>216</v>
      </c>
      <c r="H126" t="s">
        <v>917</v>
      </c>
      <c r="I126" s="2" t="s">
        <v>621</v>
      </c>
      <c r="J126" s="2" t="s">
        <v>621</v>
      </c>
      <c r="K126" s="2">
        <v>30000</v>
      </c>
      <c r="L126" s="2" t="s">
        <v>624</v>
      </c>
      <c r="M126" s="2" t="s">
        <v>630</v>
      </c>
      <c r="N126" s="2" t="s">
        <v>795</v>
      </c>
      <c r="O126" s="2" t="s">
        <v>619</v>
      </c>
      <c r="P126">
        <v>60000</v>
      </c>
      <c r="Q126">
        <v>60010</v>
      </c>
      <c r="R126" t="str">
        <f t="shared" si="19"/>
        <v>10.34.109.186:216</v>
      </c>
      <c r="S126" t="str">
        <f t="shared" si="20"/>
        <v>Savage Creek</v>
      </c>
      <c r="T126" t="str">
        <f t="shared" si="21"/>
        <v>Savage Creek</v>
      </c>
      <c r="U126" t="str">
        <f t="shared" si="22"/>
        <v>Savage Creek</v>
      </c>
      <c r="V126" t="str">
        <f t="shared" si="23"/>
        <v>SAVAGE CREEK</v>
      </c>
      <c r="W126" t="str">
        <f t="shared" si="24"/>
        <v>SAVAGE_CREEK</v>
      </c>
      <c r="Y126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26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26" t="str">
        <f t="shared" si="27"/>
        <v>LoadOrder, Enabled)
	VALUES
		((SELECT ID FROM Node WHERE Name LIKE 'Default'),
		'SAVAGE_CREEK</v>
      </c>
      <c r="AB126" t="str">
        <f t="shared" si="28"/>
        <v>',
		'Savage Creek DME</v>
      </c>
      <c r="AC126" t="str">
        <f t="shared" si="29"/>
        <v>',
		'Savage Creek DME</v>
      </c>
      <c r="AD126" t="str">
        <f t="shared" si="30"/>
        <v>',
		0,
		(SELECT ID FROM Company WHERE Name LIKE 'Southern Company</v>
      </c>
      <c r="AE126" t="str">
        <f t="shared" si="31"/>
        <v>'),
		0,
		(SELECT ID FROM VendorDevice WHERE Name LIKE 'APP-601</v>
      </c>
      <c r="AF126" t="str">
        <f t="shared" si="32"/>
        <v xml:space="preserve">'),
		(SELECT ID FROM Protocol WHERE Acronym LIKE 'Downloader'),
</v>
      </c>
      <c r="AG126" t="str">
        <f t="shared" si="33"/>
        <v xml:space="preserve">		(SELECT CONCAT('ftpType=0; connectionHostName=10.34.109.186:216</v>
      </c>
      <c r="AH126" t="str">
        <f t="shared" si="34"/>
        <v>; connectionUserName=anonymous; connectionPassword=anonymous; connectionProfileID=',(SELECT ID FROM ConnectionProfile WHERE Name LIKE 'App DFR</v>
      </c>
      <c r="AI126" t="str">
        <f t="shared" si="35"/>
        <v>'),'; schedule=0 13 ***</v>
      </c>
      <c r="AJ126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26" t="str">
        <f t="shared" si="37"/>
        <v xml:space="preserve">		1,
		0,
		0,
		0,
		0,
		0,
		0,
		0,
		0,
		5000,
		0,
		0,
		1)
GO</v>
      </c>
    </row>
    <row r="127" spans="1:37" x14ac:dyDescent="0.25">
      <c r="A127">
        <v>388</v>
      </c>
      <c r="B127" t="s">
        <v>507</v>
      </c>
      <c r="C127" t="s">
        <v>132</v>
      </c>
      <c r="E127" s="3" t="s">
        <v>756</v>
      </c>
      <c r="F127" t="s">
        <v>629</v>
      </c>
      <c r="G127">
        <v>21</v>
      </c>
      <c r="H127" t="s">
        <v>918</v>
      </c>
      <c r="I127" s="2" t="s">
        <v>621</v>
      </c>
      <c r="J127" s="2" t="s">
        <v>621</v>
      </c>
      <c r="K127" s="2">
        <v>30000</v>
      </c>
      <c r="L127" s="2" t="s">
        <v>623</v>
      </c>
      <c r="M127" s="2" t="s">
        <v>630</v>
      </c>
      <c r="N127" s="2" t="s">
        <v>795</v>
      </c>
      <c r="O127" s="2" t="s">
        <v>618</v>
      </c>
      <c r="R127" t="str">
        <f t="shared" si="19"/>
        <v>10.27.173.231:21</v>
      </c>
      <c r="S127" t="str">
        <f t="shared" si="20"/>
        <v>SCHERER COMMON</v>
      </c>
      <c r="T127" t="str">
        <f t="shared" si="21"/>
        <v>SCHERER COMMON</v>
      </c>
      <c r="U127" t="str">
        <f t="shared" si="22"/>
        <v>SCHERER COMMON</v>
      </c>
      <c r="V127" t="str">
        <f t="shared" si="23"/>
        <v>SCHERER COMMON</v>
      </c>
      <c r="W127" t="str">
        <f t="shared" si="24"/>
        <v>SCHERER_COMMON</v>
      </c>
      <c r="Y127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27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27" t="str">
        <f t="shared" si="27"/>
        <v>LoadOrder, Enabled)
	VALUES
		((SELECT ID FROM Node WHERE Name LIKE 'Default'),
		'SCHERER_COMMON</v>
      </c>
      <c r="AB127" t="str">
        <f t="shared" si="28"/>
        <v>',
		'SCHERER COMMON 500kV</v>
      </c>
      <c r="AC127" t="str">
        <f t="shared" si="29"/>
        <v>',
		'SCHERER COMMON 500kV</v>
      </c>
      <c r="AD127" t="str">
        <f t="shared" si="30"/>
        <v>',
		0,
		(SELECT ID FROM Company WHERE Name LIKE 'Southern Company</v>
      </c>
      <c r="AE127" t="str">
        <f t="shared" si="31"/>
        <v>'),
		0,
		(SELECT ID FROM VendorDevice WHERE Name LIKE 'USI 2002</v>
      </c>
      <c r="AF127" t="str">
        <f t="shared" si="32"/>
        <v xml:space="preserve">'),
		(SELECT ID FROM Protocol WHERE Acronym LIKE 'Downloader'),
</v>
      </c>
      <c r="AG127" t="str">
        <f t="shared" si="33"/>
        <v xml:space="preserve">		(SELECT CONCAT('ftpType=0; connectionHostName=10.27.173.231:21</v>
      </c>
      <c r="AH127" t="str">
        <f t="shared" si="34"/>
        <v>; connectionUserName=anonymous; connectionPassword=anonymous; connectionProfileID=',(SELECT ID FROM ConnectionProfile WHERE Name LIKE 'USI DFR</v>
      </c>
      <c r="AI127" t="str">
        <f t="shared" si="35"/>
        <v>'),'; schedule=0 13 ***</v>
      </c>
      <c r="AJ127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27" t="str">
        <f t="shared" si="37"/>
        <v xml:space="preserve">		1,
		0,
		0,
		0,
		0,
		0,
		0,
		0,
		0,
		5000,
		0,
		0,
		1)
GO</v>
      </c>
    </row>
    <row r="128" spans="1:37" x14ac:dyDescent="0.25">
      <c r="A128">
        <v>1009</v>
      </c>
      <c r="B128" t="s">
        <v>6</v>
      </c>
      <c r="C128" t="s">
        <v>6</v>
      </c>
      <c r="E128" s="3" t="s">
        <v>749</v>
      </c>
      <c r="F128" t="s">
        <v>629</v>
      </c>
      <c r="G128">
        <v>216</v>
      </c>
      <c r="H128" t="s">
        <v>919</v>
      </c>
      <c r="I128" s="2" t="s">
        <v>621</v>
      </c>
      <c r="J128" s="2" t="s">
        <v>621</v>
      </c>
      <c r="K128" s="2">
        <v>30000</v>
      </c>
      <c r="L128" s="2" t="s">
        <v>624</v>
      </c>
      <c r="M128" s="2" t="s">
        <v>630</v>
      </c>
      <c r="N128" s="2" t="s">
        <v>795</v>
      </c>
      <c r="O128" s="2" t="s">
        <v>619</v>
      </c>
      <c r="P128">
        <v>60000</v>
      </c>
      <c r="Q128">
        <v>60010</v>
      </c>
      <c r="R128" t="str">
        <f t="shared" si="19"/>
        <v>10.34.106.195:216</v>
      </c>
      <c r="S128" t="str">
        <f t="shared" si="20"/>
        <v>Scooter</v>
      </c>
      <c r="T128" t="str">
        <f t="shared" si="21"/>
        <v>Scooter</v>
      </c>
      <c r="U128" t="str">
        <f t="shared" si="22"/>
        <v>Scooter</v>
      </c>
      <c r="V128" t="str">
        <f t="shared" si="23"/>
        <v>SCOOTER</v>
      </c>
      <c r="W128" t="str">
        <f t="shared" si="24"/>
        <v>SCOOTER</v>
      </c>
      <c r="Y128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28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28" t="str">
        <f t="shared" si="27"/>
        <v>LoadOrder, Enabled)
	VALUES
		((SELECT ID FROM Node WHERE Name LIKE 'Default'),
		'SCOOTER</v>
      </c>
      <c r="AB128" t="str">
        <f t="shared" si="28"/>
        <v>',
		'Scooter</v>
      </c>
      <c r="AC128" t="str">
        <f t="shared" si="29"/>
        <v>',
		'Scooter</v>
      </c>
      <c r="AD128" t="str">
        <f t="shared" si="30"/>
        <v>',
		0,
		(SELECT ID FROM Company WHERE Name LIKE 'Southern Company</v>
      </c>
      <c r="AE128" t="str">
        <f t="shared" si="31"/>
        <v>'),
		0,
		(SELECT ID FROM VendorDevice WHERE Name LIKE 'APP-601</v>
      </c>
      <c r="AF128" t="str">
        <f t="shared" si="32"/>
        <v xml:space="preserve">'),
		(SELECT ID FROM Protocol WHERE Acronym LIKE 'Downloader'),
</v>
      </c>
      <c r="AG128" t="str">
        <f t="shared" si="33"/>
        <v xml:space="preserve">		(SELECT CONCAT('ftpType=0; connectionHostName=10.34.106.195:216</v>
      </c>
      <c r="AH128" t="str">
        <f t="shared" si="34"/>
        <v>; connectionUserName=anonymous; connectionPassword=anonymous; connectionProfileID=',(SELECT ID FROM ConnectionProfile WHERE Name LIKE 'App DFR</v>
      </c>
      <c r="AI128" t="str">
        <f t="shared" si="35"/>
        <v>'),'; schedule=0 13 ***</v>
      </c>
      <c r="AJ128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28" t="str">
        <f t="shared" si="37"/>
        <v xml:space="preserve">		1,
		0,
		0,
		0,
		0,
		0,
		0,
		0,
		0,
		5000,
		0,
		0,
		1)
GO</v>
      </c>
    </row>
    <row r="129" spans="1:37" x14ac:dyDescent="0.25">
      <c r="A129">
        <v>1029</v>
      </c>
      <c r="B129" t="s">
        <v>617</v>
      </c>
      <c r="C129" t="s">
        <v>27</v>
      </c>
      <c r="E129" s="3" t="s">
        <v>750</v>
      </c>
      <c r="F129" t="s">
        <v>629</v>
      </c>
      <c r="G129">
        <v>21</v>
      </c>
      <c r="H129" t="s">
        <v>920</v>
      </c>
      <c r="I129" s="2" t="s">
        <v>621</v>
      </c>
      <c r="J129" s="2" t="s">
        <v>621</v>
      </c>
      <c r="K129" s="2">
        <v>30000</v>
      </c>
      <c r="L129" s="2" t="s">
        <v>624</v>
      </c>
      <c r="M129" s="2" t="s">
        <v>630</v>
      </c>
      <c r="N129" s="2" t="s">
        <v>795</v>
      </c>
      <c r="O129" s="2" t="s">
        <v>619</v>
      </c>
      <c r="R129" t="str">
        <f t="shared" si="19"/>
        <v>10.27.155.250:21</v>
      </c>
      <c r="S129" t="str">
        <f t="shared" si="20"/>
        <v>Scottdale</v>
      </c>
      <c r="T129" t="str">
        <f t="shared" si="21"/>
        <v>Scottdale</v>
      </c>
      <c r="U129" t="str">
        <f t="shared" si="22"/>
        <v>Scottdale</v>
      </c>
      <c r="V129" t="str">
        <f t="shared" si="23"/>
        <v>SCOTTDALE</v>
      </c>
      <c r="W129" t="str">
        <f t="shared" si="24"/>
        <v>SCOTTDALE</v>
      </c>
      <c r="Y129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29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29" t="str">
        <f t="shared" si="27"/>
        <v>LoadOrder, Enabled)
	VALUES
		((SELECT ID FROM Node WHERE Name LIKE 'Default'),
		'SCOTTDALE</v>
      </c>
      <c r="AB129" t="str">
        <f t="shared" si="28"/>
        <v>',
		'Scottdale 230KV DME</v>
      </c>
      <c r="AC129" t="str">
        <f t="shared" si="29"/>
        <v>',
		'Scottdale 230KV DME</v>
      </c>
      <c r="AD129" t="str">
        <f t="shared" si="30"/>
        <v>',
		0,
		(SELECT ID FROM Company WHERE Name LIKE 'Southern Company</v>
      </c>
      <c r="AE129" t="str">
        <f t="shared" si="31"/>
        <v>'),
		0,
		(SELECT ID FROM VendorDevice WHERE Name LIKE 'APP-601</v>
      </c>
      <c r="AF129" t="str">
        <f t="shared" si="32"/>
        <v xml:space="preserve">'),
		(SELECT ID FROM Protocol WHERE Acronym LIKE 'Downloader'),
</v>
      </c>
      <c r="AG129" t="str">
        <f t="shared" si="33"/>
        <v xml:space="preserve">		(SELECT CONCAT('ftpType=0; connectionHostName=10.27.155.250:21</v>
      </c>
      <c r="AH129" t="str">
        <f t="shared" si="34"/>
        <v>; connectionUserName=anonymous; connectionPassword=anonymous; connectionProfileID=',(SELECT ID FROM ConnectionProfile WHERE Name LIKE 'App DFR</v>
      </c>
      <c r="AI129" t="str">
        <f t="shared" si="35"/>
        <v>'),'; schedule=0 13 ***</v>
      </c>
      <c r="AJ129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29" t="str">
        <f t="shared" si="37"/>
        <v xml:space="preserve">		1,
		0,
		0,
		0,
		0,
		0,
		0,
		0,
		0,
		5000,
		0,
		0,
		1)
GO</v>
      </c>
    </row>
    <row r="130" spans="1:37" x14ac:dyDescent="0.25">
      <c r="A130">
        <v>308</v>
      </c>
      <c r="B130" t="s">
        <v>506</v>
      </c>
      <c r="C130" t="s">
        <v>164</v>
      </c>
      <c r="E130" s="3" t="s">
        <v>751</v>
      </c>
      <c r="F130" t="s">
        <v>629</v>
      </c>
      <c r="G130">
        <v>216</v>
      </c>
      <c r="H130" t="s">
        <v>921</v>
      </c>
      <c r="I130" s="2" t="s">
        <v>621</v>
      </c>
      <c r="J130" s="2" t="s">
        <v>621</v>
      </c>
      <c r="K130" s="2">
        <v>30000</v>
      </c>
      <c r="L130" s="2" t="s">
        <v>623</v>
      </c>
      <c r="M130" s="2" t="s">
        <v>630</v>
      </c>
      <c r="N130" s="2" t="s">
        <v>795</v>
      </c>
      <c r="O130" s="2" t="s">
        <v>618</v>
      </c>
      <c r="P130">
        <v>60000</v>
      </c>
      <c r="Q130">
        <v>60010</v>
      </c>
      <c r="R130" t="str">
        <f t="shared" si="19"/>
        <v>10.34.106.17:216</v>
      </c>
      <c r="S130" t="str">
        <f t="shared" si="20"/>
        <v>Shoal Creek</v>
      </c>
      <c r="T130" t="str">
        <f t="shared" si="21"/>
        <v>Shoal Creek</v>
      </c>
      <c r="U130" t="str">
        <f t="shared" si="22"/>
        <v>Shoal Creek</v>
      </c>
      <c r="V130" t="str">
        <f t="shared" si="23"/>
        <v>SHOAL CREEK</v>
      </c>
      <c r="W130" t="str">
        <f t="shared" si="24"/>
        <v>SHOAL_CREEK</v>
      </c>
      <c r="Y130" t="str">
        <f t="shared" si="25"/>
        <v xml:space="preserve">INSERT INTO Device
	(NodeID, Acronym, Name, OriginalSource, IsConcentrator, CompanyID, AccessID, VendorDeviceID, ProtocolID, ConnectionString, FramesPerSecond, TimeAdjustmentTicks, </v>
      </c>
      <c r="Z130" t="str">
        <f t="shared" si="26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30" t="str">
        <f t="shared" si="27"/>
        <v>LoadOrder, Enabled)
	VALUES
		((SELECT ID FROM Node WHERE Name LIKE 'Default'),
		'SHOAL_CREEK</v>
      </c>
      <c r="AB130" t="str">
        <f t="shared" si="28"/>
        <v>',
		'Shoal Creek DF/SE GPC</v>
      </c>
      <c r="AC130" t="str">
        <f t="shared" si="29"/>
        <v>',
		'Shoal Creek DF/SE GPC</v>
      </c>
      <c r="AD130" t="str">
        <f t="shared" si="30"/>
        <v>',
		0,
		(SELECT ID FROM Company WHERE Name LIKE 'Southern Company</v>
      </c>
      <c r="AE130" t="str">
        <f t="shared" si="31"/>
        <v>'),
		0,
		(SELECT ID FROM VendorDevice WHERE Name LIKE 'USI 2002</v>
      </c>
      <c r="AF130" t="str">
        <f t="shared" si="32"/>
        <v xml:space="preserve">'),
		(SELECT ID FROM Protocol WHERE Acronym LIKE 'Downloader'),
</v>
      </c>
      <c r="AG130" t="str">
        <f t="shared" si="33"/>
        <v xml:space="preserve">		(SELECT CONCAT('ftpType=0; connectionHostName=10.34.106.17:216</v>
      </c>
      <c r="AH130" t="str">
        <f t="shared" si="34"/>
        <v>; connectionUserName=anonymous; connectionPassword=anonymous; connectionProfileID=',(SELECT ID FROM ConnectionProfile WHERE Name LIKE 'USI DFR</v>
      </c>
      <c r="AI130" t="str">
        <f t="shared" si="35"/>
        <v>'),'; schedule=0 13 ***</v>
      </c>
      <c r="AJ130" t="str">
        <f t="shared" si="36"/>
        <v xml:space="preserve">; useDialUp=false; dialUpEntryName=; dialUpNumber=; dialUpUserName=; dialUpPassword=; dialUpRetries=3; dialUpTimeout=90; connectionTimeout=30000; logConnectionMessages=false')),
</v>
      </c>
      <c r="AK130" t="str">
        <f t="shared" si="37"/>
        <v xml:space="preserve">		1,
		0,
		0,
		0,
		0,
		0,
		0,
		0,
		0,
		5000,
		0,
		0,
		1)
GO</v>
      </c>
    </row>
    <row r="131" spans="1:37" x14ac:dyDescent="0.25">
      <c r="A131">
        <v>271</v>
      </c>
      <c r="B131" t="s">
        <v>505</v>
      </c>
      <c r="C131" t="s">
        <v>205</v>
      </c>
      <c r="E131" s="3" t="s">
        <v>752</v>
      </c>
      <c r="F131" t="s">
        <v>629</v>
      </c>
      <c r="G131">
        <v>216</v>
      </c>
      <c r="H131" t="s">
        <v>922</v>
      </c>
      <c r="I131" s="2" t="s">
        <v>621</v>
      </c>
      <c r="J131" s="2" t="s">
        <v>621</v>
      </c>
      <c r="K131" s="2">
        <v>30000</v>
      </c>
      <c r="L131" s="2" t="s">
        <v>623</v>
      </c>
      <c r="M131" s="2" t="s">
        <v>630</v>
      </c>
      <c r="N131" s="2" t="s">
        <v>795</v>
      </c>
      <c r="O131" s="2" t="s">
        <v>618</v>
      </c>
      <c r="P131">
        <v>60000</v>
      </c>
      <c r="Q131">
        <v>60010</v>
      </c>
      <c r="R131" t="str">
        <f t="shared" ref="R131:R166" si="38">_xlfn.CONCAT(E131,F131,G131)</f>
        <v>10.34.106.18:216</v>
      </c>
      <c r="S131" t="str">
        <f t="shared" ref="S131:S171" si="39">TRIM(B131)</f>
        <v>Snellville Pri</v>
      </c>
      <c r="T131" t="str">
        <f t="shared" ref="T131:T171" si="40">SUBSTITUTE(S131, "(", "")</f>
        <v>Snellville Pri</v>
      </c>
      <c r="U131" t="str">
        <f t="shared" ref="U131:U171" si="41">SUBSTITUTE(T131, ")", "")</f>
        <v>Snellville Pri</v>
      </c>
      <c r="V131" t="str">
        <f t="shared" ref="V131:V171" si="42">UPPER(U131)</f>
        <v>SNELLVILLE PRI</v>
      </c>
      <c r="W131" t="str">
        <f t="shared" ref="W131:W171" si="43">SUBSTITUTE(V131, " ", "_")</f>
        <v>SNELLVILLE_PRI</v>
      </c>
      <c r="Y131" t="str">
        <f t="shared" ref="Y131:Y171" si="44">"INSERT INTO Device
	(NodeID, Acronym, Name, OriginalSource, IsConcentrator, CompanyID, AccessID, VendorDeviceID, ProtocolID, ConnectionString, FramesPerSecond, TimeAdjustmentTicks, "</f>
        <v xml:space="preserve">INSERT INTO Device
	(NodeID, Acronym, Name, OriginalSource, IsConcentrator, CompanyID, AccessID, VendorDeviceID, ProtocolID, ConnectionString, FramesPerSecond, TimeAdjustmentTicks, </v>
      </c>
      <c r="Z131" t="str">
        <f t="shared" ref="Z131:Z171" si="45">"DataLossInterval, AllowedParsingExceptions, ParsingExceptionWindow, DelayedConnectionInterval, AllowUseOfCachedConfiguration, AutoStartDataParsingSequence, SkipDisableRealTimeData, MeasurementReportingInterval, ConnectOnDemand, "</f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31" t="str">
        <f t="shared" ref="AA131:AA171" si="46">"LoadOrder, Enabled)
	VALUES
		((SELECT ID FROM Node WHERE Name LIKE 'Default'),
		'"&amp;W131</f>
        <v>LoadOrder, Enabled)
	VALUES
		((SELECT ID FROM Node WHERE Name LIKE 'Default'),
		'SNELLVILLE_PRI</v>
      </c>
      <c r="AB131" t="str">
        <f t="shared" ref="AB131:AB171" si="47">"',
		'"&amp;C131</f>
        <v>',
		'Snellville Pri 230/115 DF/SE GPC</v>
      </c>
      <c r="AC131" t="str">
        <f t="shared" ref="AC131:AC171" si="48">"',
		'"&amp;C131</f>
        <v>',
		'Snellville Pri 230/115 DF/SE GPC</v>
      </c>
      <c r="AD131" t="str">
        <f t="shared" ref="AD131:AD171" si="49">"',
		0,
		(SELECT ID FROM Company WHERE Name LIKE '"&amp;N131</f>
        <v>',
		0,
		(SELECT ID FROM Company WHERE Name LIKE 'Southern Company</v>
      </c>
      <c r="AE131" t="str">
        <f t="shared" ref="AE131:AE171" si="50">"'),
		0,
		(SELECT ID FROM VendorDevice WHERE Name LIKE '"&amp;O131</f>
        <v>'),
		0,
		(SELECT ID FROM VendorDevice WHERE Name LIKE 'USI 2002</v>
      </c>
      <c r="AF131" t="str">
        <f t="shared" ref="AF131:AF171" si="51">"'),
		(SELECT ID FROM Protocol WHERE Acronym LIKE 'Downloader'),
"</f>
        <v xml:space="preserve">'),
		(SELECT ID FROM Protocol WHERE Acronym LIKE 'Downloader'),
</v>
      </c>
      <c r="AG131" t="str">
        <f t="shared" ref="AG131:AG171" si="52">"		(SELECT CONCAT('ftpType=0; connectionHostName="&amp;H131</f>
        <v xml:space="preserve">		(SELECT CONCAT('ftpType=0; connectionHostName=10.34.106.18:216</v>
      </c>
      <c r="AH131" t="str">
        <f t="shared" ref="AH131:AH171" si="53">"; connectionUserName=anonymous; connectionPassword=anonymous; connectionProfileID=',(SELECT ID FROM ConnectionProfile WHERE Name LIKE '"&amp;L131</f>
        <v>; connectionUserName=anonymous; connectionPassword=anonymous; connectionProfileID=',(SELECT ID FROM ConnectionProfile WHERE Name LIKE 'USI DFR</v>
      </c>
      <c r="AI131" t="str">
        <f t="shared" ref="AI131:AI171" si="54">"'),'; schedule="&amp;M131</f>
        <v>'),'; schedule=0 13 ***</v>
      </c>
      <c r="AJ131" t="str">
        <f t="shared" ref="AJ131:AJ171" si="55">"; useDialUp=false; dialUpEntryName=; dialUpNumber=; dialUpUserName=; dialUpPassword=; dialUpRetries=3; dialUpTimeout=90; connectionTimeout=30000; logConnectionMessages=false')),
"</f>
        <v xml:space="preserve">; useDialUp=false; dialUpEntryName=; dialUpNumber=; dialUpUserName=; dialUpPassword=; dialUpRetries=3; dialUpTimeout=90; connectionTimeout=30000; logConnectionMessages=false')),
</v>
      </c>
      <c r="AK131" t="str">
        <f t="shared" ref="AK131:AK171" si="56">"		1,
		0,
		0,
		0,
		0,
		0,
		0,
		0,
		0,
		5000,
		0,
		0,
		1)
GO"</f>
        <v xml:space="preserve">		1,
		0,
		0,
		0,
		0,
		0,
		0,
		0,
		0,
		5000,
		0,
		0,
		1)
GO</v>
      </c>
    </row>
    <row r="132" spans="1:37" x14ac:dyDescent="0.25">
      <c r="A132">
        <v>359</v>
      </c>
      <c r="B132" t="s">
        <v>504</v>
      </c>
      <c r="C132" t="s">
        <v>139</v>
      </c>
      <c r="E132" s="3" t="s">
        <v>758</v>
      </c>
      <c r="F132" t="s">
        <v>629</v>
      </c>
      <c r="G132">
        <v>21</v>
      </c>
      <c r="H132" t="s">
        <v>923</v>
      </c>
      <c r="I132" s="2" t="s">
        <v>621</v>
      </c>
      <c r="J132" s="2" t="s">
        <v>621</v>
      </c>
      <c r="K132" s="2">
        <v>30000</v>
      </c>
      <c r="L132" s="2" t="s">
        <v>623</v>
      </c>
      <c r="M132" s="2" t="s">
        <v>630</v>
      </c>
      <c r="N132" s="2" t="s">
        <v>795</v>
      </c>
      <c r="O132" s="2" t="s">
        <v>618</v>
      </c>
      <c r="R132" t="str">
        <f t="shared" si="38"/>
        <v>10.27.175.26:21</v>
      </c>
      <c r="S132" t="str">
        <f t="shared" si="39"/>
        <v>South Bainbridge</v>
      </c>
      <c r="T132" t="str">
        <f t="shared" si="40"/>
        <v>South Bainbridge</v>
      </c>
      <c r="U132" t="str">
        <f t="shared" si="41"/>
        <v>South Bainbridge</v>
      </c>
      <c r="V132" t="str">
        <f t="shared" si="42"/>
        <v>SOUTH BAINBRIDGE</v>
      </c>
      <c r="W132" t="str">
        <f t="shared" si="43"/>
        <v>SOUTH_BAINBRIDGE</v>
      </c>
      <c r="Y132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32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32" t="str">
        <f t="shared" si="46"/>
        <v>LoadOrder, Enabled)
	VALUES
		((SELECT ID FROM Node WHERE Name LIKE 'Default'),
		'SOUTH_BAINBRIDGE</v>
      </c>
      <c r="AB132" t="str">
        <f t="shared" si="47"/>
        <v>',
		'South Bainbridge 230 DF/SE GPC</v>
      </c>
      <c r="AC132" t="str">
        <f t="shared" si="48"/>
        <v>',
		'South Bainbridge 230 DF/SE GPC</v>
      </c>
      <c r="AD132" t="str">
        <f t="shared" si="49"/>
        <v>',
		0,
		(SELECT ID FROM Company WHERE Name LIKE 'Southern Company</v>
      </c>
      <c r="AE132" t="str">
        <f t="shared" si="50"/>
        <v>'),
		0,
		(SELECT ID FROM VendorDevice WHERE Name LIKE 'USI 2002</v>
      </c>
      <c r="AF132" t="str">
        <f t="shared" si="51"/>
        <v xml:space="preserve">'),
		(SELECT ID FROM Protocol WHERE Acronym LIKE 'Downloader'),
</v>
      </c>
      <c r="AG132" t="str">
        <f t="shared" si="52"/>
        <v xml:space="preserve">		(SELECT CONCAT('ftpType=0; connectionHostName=10.27.175.26:21</v>
      </c>
      <c r="AH132" t="str">
        <f t="shared" si="53"/>
        <v>; connectionUserName=anonymous; connectionPassword=anonymous; connectionProfileID=',(SELECT ID FROM ConnectionProfile WHERE Name LIKE 'USI DFR</v>
      </c>
      <c r="AI132" t="str">
        <f t="shared" si="54"/>
        <v>'),'; schedule=0 13 ***</v>
      </c>
      <c r="AJ132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32" t="str">
        <f t="shared" si="56"/>
        <v xml:space="preserve">		1,
		0,
		0,
		0,
		0,
		0,
		0,
		0,
		0,
		5000,
		0,
		0,
		1)
GO</v>
      </c>
    </row>
    <row r="133" spans="1:37" x14ac:dyDescent="0.25">
      <c r="A133">
        <v>318</v>
      </c>
      <c r="B133" t="s">
        <v>503</v>
      </c>
      <c r="C133" t="s">
        <v>90</v>
      </c>
      <c r="E133" s="3" t="s">
        <v>753</v>
      </c>
      <c r="F133" t="s">
        <v>629</v>
      </c>
      <c r="G133">
        <v>216</v>
      </c>
      <c r="H133" t="s">
        <v>924</v>
      </c>
      <c r="I133" s="2" t="s">
        <v>621</v>
      </c>
      <c r="J133" s="2" t="s">
        <v>621</v>
      </c>
      <c r="K133" s="2">
        <v>30000</v>
      </c>
      <c r="L133" s="2" t="s">
        <v>623</v>
      </c>
      <c r="M133" s="2" t="s">
        <v>630</v>
      </c>
      <c r="N133" s="2" t="s">
        <v>795</v>
      </c>
      <c r="O133" s="2" t="s">
        <v>618</v>
      </c>
      <c r="P133">
        <v>60000</v>
      </c>
      <c r="Q133">
        <v>60010</v>
      </c>
      <c r="R133" t="str">
        <f t="shared" si="38"/>
        <v>10.34.104.42:216</v>
      </c>
      <c r="S133" t="str">
        <f t="shared" si="39"/>
        <v>South Columbus</v>
      </c>
      <c r="T133" t="str">
        <f t="shared" si="40"/>
        <v>South Columbus</v>
      </c>
      <c r="U133" t="str">
        <f t="shared" si="41"/>
        <v>South Columbus</v>
      </c>
      <c r="V133" t="str">
        <f t="shared" si="42"/>
        <v>SOUTH COLUMBUS</v>
      </c>
      <c r="W133" t="str">
        <f t="shared" si="43"/>
        <v>SOUTH_COLUMBUS</v>
      </c>
      <c r="Y133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33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33" t="str">
        <f t="shared" si="46"/>
        <v>LoadOrder, Enabled)
	VALUES
		((SELECT ID FROM Node WHERE Name LIKE 'Default'),
		'SOUTH_COLUMBUS</v>
      </c>
      <c r="AB133" t="str">
        <f t="shared" si="47"/>
        <v>',
		'South Columbus GPC DME</v>
      </c>
      <c r="AC133" t="str">
        <f t="shared" si="48"/>
        <v>',
		'South Columbus GPC DME</v>
      </c>
      <c r="AD133" t="str">
        <f t="shared" si="49"/>
        <v>',
		0,
		(SELECT ID FROM Company WHERE Name LIKE 'Southern Company</v>
      </c>
      <c r="AE133" t="str">
        <f t="shared" si="50"/>
        <v>'),
		0,
		(SELECT ID FROM VendorDevice WHERE Name LIKE 'USI 2002</v>
      </c>
      <c r="AF133" t="str">
        <f t="shared" si="51"/>
        <v xml:space="preserve">'),
		(SELECT ID FROM Protocol WHERE Acronym LIKE 'Downloader'),
</v>
      </c>
      <c r="AG133" t="str">
        <f t="shared" si="52"/>
        <v xml:space="preserve">		(SELECT CONCAT('ftpType=0; connectionHostName=10.34.104.42:216</v>
      </c>
      <c r="AH133" t="str">
        <f t="shared" si="53"/>
        <v>; connectionUserName=anonymous; connectionPassword=anonymous; connectionProfileID=',(SELECT ID FROM ConnectionProfile WHERE Name LIKE 'USI DFR</v>
      </c>
      <c r="AI133" t="str">
        <f t="shared" si="54"/>
        <v>'),'; schedule=0 13 ***</v>
      </c>
      <c r="AJ133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33" t="str">
        <f t="shared" si="56"/>
        <v xml:space="preserve">		1,
		0,
		0,
		0,
		0,
		0,
		0,
		0,
		0,
		5000,
		0,
		0,
		1)
GO</v>
      </c>
    </row>
    <row r="134" spans="1:37" x14ac:dyDescent="0.25">
      <c r="A134">
        <v>257</v>
      </c>
      <c r="B134" t="s">
        <v>502</v>
      </c>
      <c r="C134" t="s">
        <v>92</v>
      </c>
      <c r="E134" s="3" t="s">
        <v>759</v>
      </c>
      <c r="F134" t="s">
        <v>629</v>
      </c>
      <c r="G134">
        <v>21</v>
      </c>
      <c r="H134" t="s">
        <v>925</v>
      </c>
      <c r="I134" s="2" t="s">
        <v>621</v>
      </c>
      <c r="J134" s="2" t="s">
        <v>621</v>
      </c>
      <c r="K134" s="2">
        <v>30000</v>
      </c>
      <c r="L134" s="2" t="s">
        <v>623</v>
      </c>
      <c r="M134" s="2" t="s">
        <v>630</v>
      </c>
      <c r="N134" s="2" t="s">
        <v>795</v>
      </c>
      <c r="O134" s="2" t="s">
        <v>618</v>
      </c>
      <c r="R134" t="str">
        <f t="shared" si="38"/>
        <v>10.27.141.98:21</v>
      </c>
      <c r="S134" t="str">
        <f t="shared" si="39"/>
        <v>South Macon</v>
      </c>
      <c r="T134" t="str">
        <f t="shared" si="40"/>
        <v>South Macon</v>
      </c>
      <c r="U134" t="str">
        <f t="shared" si="41"/>
        <v>South Macon</v>
      </c>
      <c r="V134" t="str">
        <f t="shared" si="42"/>
        <v>SOUTH MACON</v>
      </c>
      <c r="W134" t="str">
        <f t="shared" si="43"/>
        <v>SOUTH_MACON</v>
      </c>
      <c r="Y134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34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34" t="str">
        <f t="shared" si="46"/>
        <v>LoadOrder, Enabled)
	VALUES
		((SELECT ID FROM Node WHERE Name LIKE 'Default'),
		'SOUTH_MACON</v>
      </c>
      <c r="AB134" t="str">
        <f t="shared" si="47"/>
        <v>',
		'South Macon DF/SE GPC</v>
      </c>
      <c r="AC134" t="str">
        <f t="shared" si="48"/>
        <v>',
		'South Macon DF/SE GPC</v>
      </c>
      <c r="AD134" t="str">
        <f t="shared" si="49"/>
        <v>',
		0,
		(SELECT ID FROM Company WHERE Name LIKE 'Southern Company</v>
      </c>
      <c r="AE134" t="str">
        <f t="shared" si="50"/>
        <v>'),
		0,
		(SELECT ID FROM VendorDevice WHERE Name LIKE 'USI 2002</v>
      </c>
      <c r="AF134" t="str">
        <f t="shared" si="51"/>
        <v xml:space="preserve">'),
		(SELECT ID FROM Protocol WHERE Acronym LIKE 'Downloader'),
</v>
      </c>
      <c r="AG134" t="str">
        <f t="shared" si="52"/>
        <v xml:space="preserve">		(SELECT CONCAT('ftpType=0; connectionHostName=10.27.141.98:21</v>
      </c>
      <c r="AH134" t="str">
        <f t="shared" si="53"/>
        <v>; connectionUserName=anonymous; connectionPassword=anonymous; connectionProfileID=',(SELECT ID FROM ConnectionProfile WHERE Name LIKE 'USI DFR</v>
      </c>
      <c r="AI134" t="str">
        <f t="shared" si="54"/>
        <v>'),'; schedule=0 13 ***</v>
      </c>
      <c r="AJ134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34" t="str">
        <f t="shared" si="56"/>
        <v xml:space="preserve">		1,
		0,
		0,
		0,
		0,
		0,
		0,
		0,
		0,
		5000,
		0,
		0,
		1)
GO</v>
      </c>
    </row>
    <row r="135" spans="1:37" x14ac:dyDescent="0.25">
      <c r="A135">
        <v>1006</v>
      </c>
      <c r="B135" t="s">
        <v>598</v>
      </c>
      <c r="C135" t="s">
        <v>4</v>
      </c>
      <c r="E135" s="3" t="s">
        <v>760</v>
      </c>
      <c r="F135" t="s">
        <v>629</v>
      </c>
      <c r="G135">
        <v>216</v>
      </c>
      <c r="H135" t="s">
        <v>926</v>
      </c>
      <c r="I135" s="2" t="s">
        <v>621</v>
      </c>
      <c r="J135" s="2" t="s">
        <v>621</v>
      </c>
      <c r="K135" s="2">
        <v>30000</v>
      </c>
      <c r="L135" s="2" t="s">
        <v>624</v>
      </c>
      <c r="M135" s="2" t="s">
        <v>630</v>
      </c>
      <c r="N135" s="2" t="s">
        <v>795</v>
      </c>
      <c r="O135" s="2" t="s">
        <v>619</v>
      </c>
      <c r="P135">
        <v>60000</v>
      </c>
      <c r="Q135">
        <v>60010</v>
      </c>
      <c r="R135" t="str">
        <f t="shared" si="38"/>
        <v>10.34.81.94:216</v>
      </c>
      <c r="S135" t="str">
        <f t="shared" si="39"/>
        <v>Springhill Church</v>
      </c>
      <c r="T135" t="str">
        <f t="shared" si="40"/>
        <v>Springhill Church</v>
      </c>
      <c r="U135" t="str">
        <f t="shared" si="41"/>
        <v>Springhill Church</v>
      </c>
      <c r="V135" t="str">
        <f t="shared" si="42"/>
        <v>SPRINGHILL CHURCH</v>
      </c>
      <c r="W135" t="str">
        <f t="shared" si="43"/>
        <v>SPRINGHILL_CHURCH</v>
      </c>
      <c r="Y135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35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35" t="str">
        <f t="shared" si="46"/>
        <v>LoadOrder, Enabled)
	VALUES
		((SELECT ID FROM Node WHERE Name LIKE 'Default'),
		'SPRINGHILL_CHURCH</v>
      </c>
      <c r="AB135" t="str">
        <f t="shared" si="47"/>
        <v>',
		'Springhill Church DME</v>
      </c>
      <c r="AC135" t="str">
        <f t="shared" si="48"/>
        <v>',
		'Springhill Church DME</v>
      </c>
      <c r="AD135" t="str">
        <f t="shared" si="49"/>
        <v>',
		0,
		(SELECT ID FROM Company WHERE Name LIKE 'Southern Company</v>
      </c>
      <c r="AE135" t="str">
        <f t="shared" si="50"/>
        <v>'),
		0,
		(SELECT ID FROM VendorDevice WHERE Name LIKE 'APP-601</v>
      </c>
      <c r="AF135" t="str">
        <f t="shared" si="51"/>
        <v xml:space="preserve">'),
		(SELECT ID FROM Protocol WHERE Acronym LIKE 'Downloader'),
</v>
      </c>
      <c r="AG135" t="str">
        <f t="shared" si="52"/>
        <v xml:space="preserve">		(SELECT CONCAT('ftpType=0; connectionHostName=10.34.81.94:216</v>
      </c>
      <c r="AH135" t="str">
        <f t="shared" si="53"/>
        <v>; connectionUserName=anonymous; connectionPassword=anonymous; connectionProfileID=',(SELECT ID FROM ConnectionProfile WHERE Name LIKE 'App DFR</v>
      </c>
      <c r="AI135" t="str">
        <f t="shared" si="54"/>
        <v>'),'; schedule=0 13 ***</v>
      </c>
      <c r="AJ135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35" t="str">
        <f t="shared" si="56"/>
        <v xml:space="preserve">		1,
		0,
		0,
		0,
		0,
		0,
		0,
		0,
		0,
		5000,
		0,
		0,
		1)
GO</v>
      </c>
    </row>
    <row r="136" spans="1:37" x14ac:dyDescent="0.25">
      <c r="A136">
        <v>322</v>
      </c>
      <c r="B136" t="s">
        <v>501</v>
      </c>
      <c r="C136" t="s">
        <v>94</v>
      </c>
      <c r="E136" s="3" t="s">
        <v>761</v>
      </c>
      <c r="F136" t="s">
        <v>629</v>
      </c>
      <c r="G136">
        <v>216</v>
      </c>
      <c r="H136" t="s">
        <v>927</v>
      </c>
      <c r="I136" s="2" t="s">
        <v>621</v>
      </c>
      <c r="J136" s="2" t="s">
        <v>621</v>
      </c>
      <c r="K136" s="2">
        <v>30000</v>
      </c>
      <c r="L136" s="2" t="s">
        <v>623</v>
      </c>
      <c r="M136" s="2" t="s">
        <v>630</v>
      </c>
      <c r="N136" s="2" t="s">
        <v>795</v>
      </c>
      <c r="O136" s="2" t="s">
        <v>618</v>
      </c>
      <c r="P136">
        <v>60000</v>
      </c>
      <c r="Q136">
        <v>60010</v>
      </c>
      <c r="R136" t="str">
        <f t="shared" si="38"/>
        <v>10.34.102.241:216</v>
      </c>
      <c r="S136" t="str">
        <f t="shared" si="39"/>
        <v>Statesboro</v>
      </c>
      <c r="T136" t="str">
        <f t="shared" si="40"/>
        <v>Statesboro</v>
      </c>
      <c r="U136" t="str">
        <f t="shared" si="41"/>
        <v>Statesboro</v>
      </c>
      <c r="V136" t="str">
        <f t="shared" si="42"/>
        <v>STATESBORO</v>
      </c>
      <c r="W136" t="str">
        <f t="shared" si="43"/>
        <v>STATESBORO</v>
      </c>
      <c r="Y136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36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36" t="str">
        <f t="shared" si="46"/>
        <v>LoadOrder, Enabled)
	VALUES
		((SELECT ID FROM Node WHERE Name LIKE 'Default'),
		'STATESBORO</v>
      </c>
      <c r="AB136" t="str">
        <f t="shared" si="47"/>
        <v>',
		'Statesboro Pri DME GPC</v>
      </c>
      <c r="AC136" t="str">
        <f t="shared" si="48"/>
        <v>',
		'Statesboro Pri DME GPC</v>
      </c>
      <c r="AD136" t="str">
        <f t="shared" si="49"/>
        <v>',
		0,
		(SELECT ID FROM Company WHERE Name LIKE 'Southern Company</v>
      </c>
      <c r="AE136" t="str">
        <f t="shared" si="50"/>
        <v>'),
		0,
		(SELECT ID FROM VendorDevice WHERE Name LIKE 'USI 2002</v>
      </c>
      <c r="AF136" t="str">
        <f t="shared" si="51"/>
        <v xml:space="preserve">'),
		(SELECT ID FROM Protocol WHERE Acronym LIKE 'Downloader'),
</v>
      </c>
      <c r="AG136" t="str">
        <f t="shared" si="52"/>
        <v xml:space="preserve">		(SELECT CONCAT('ftpType=0; connectionHostName=10.34.102.241:216</v>
      </c>
      <c r="AH136" t="str">
        <f t="shared" si="53"/>
        <v>; connectionUserName=anonymous; connectionPassword=anonymous; connectionProfileID=',(SELECT ID FROM ConnectionProfile WHERE Name LIKE 'USI DFR</v>
      </c>
      <c r="AI136" t="str">
        <f t="shared" si="54"/>
        <v>'),'; schedule=0 13 ***</v>
      </c>
      <c r="AJ136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36" t="str">
        <f t="shared" si="56"/>
        <v xml:space="preserve">		1,
		0,
		0,
		0,
		0,
		0,
		0,
		0,
		0,
		5000,
		0,
		0,
		1)
GO</v>
      </c>
    </row>
    <row r="137" spans="1:37" x14ac:dyDescent="0.25">
      <c r="A137">
        <v>368</v>
      </c>
      <c r="B137" t="s">
        <v>500</v>
      </c>
      <c r="C137" t="s">
        <v>251</v>
      </c>
      <c r="E137" s="3" t="s">
        <v>762</v>
      </c>
      <c r="F137" t="s">
        <v>629</v>
      </c>
      <c r="G137">
        <v>216</v>
      </c>
      <c r="H137" t="s">
        <v>928</v>
      </c>
      <c r="I137" s="2" t="s">
        <v>621</v>
      </c>
      <c r="J137" s="2" t="s">
        <v>621</v>
      </c>
      <c r="K137" s="2">
        <v>30000</v>
      </c>
      <c r="L137" s="2" t="s">
        <v>623</v>
      </c>
      <c r="M137" s="2" t="s">
        <v>630</v>
      </c>
      <c r="N137" s="2" t="s">
        <v>795</v>
      </c>
      <c r="O137" s="2" t="s">
        <v>618</v>
      </c>
      <c r="P137">
        <v>60000</v>
      </c>
      <c r="Q137">
        <v>60010</v>
      </c>
      <c r="R137" t="str">
        <f t="shared" si="38"/>
        <v>10.34.110.76:216</v>
      </c>
      <c r="S137" t="str">
        <f t="shared" si="39"/>
        <v>Stump Creek</v>
      </c>
      <c r="T137" t="str">
        <f t="shared" si="40"/>
        <v>Stump Creek</v>
      </c>
      <c r="U137" t="str">
        <f t="shared" si="41"/>
        <v>Stump Creek</v>
      </c>
      <c r="V137" t="str">
        <f t="shared" si="42"/>
        <v>STUMP CREEK</v>
      </c>
      <c r="W137" t="str">
        <f t="shared" si="43"/>
        <v>STUMP_CREEK</v>
      </c>
      <c r="Y137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37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37" t="str">
        <f t="shared" si="46"/>
        <v>LoadOrder, Enabled)
	VALUES
		((SELECT ID FROM Node WHERE Name LIKE 'Default'),
		'STUMP_CREEK</v>
      </c>
      <c r="AB137" t="str">
        <f t="shared" si="47"/>
        <v>',
		'Stump Creek 230/115 DF/SE  GPC</v>
      </c>
      <c r="AC137" t="str">
        <f t="shared" si="48"/>
        <v>',
		'Stump Creek 230/115 DF/SE  GPC</v>
      </c>
      <c r="AD137" t="str">
        <f t="shared" si="49"/>
        <v>',
		0,
		(SELECT ID FROM Company WHERE Name LIKE 'Southern Company</v>
      </c>
      <c r="AE137" t="str">
        <f t="shared" si="50"/>
        <v>'),
		0,
		(SELECT ID FROM VendorDevice WHERE Name LIKE 'USI 2002</v>
      </c>
      <c r="AF137" t="str">
        <f t="shared" si="51"/>
        <v xml:space="preserve">'),
		(SELECT ID FROM Protocol WHERE Acronym LIKE 'Downloader'),
</v>
      </c>
      <c r="AG137" t="str">
        <f t="shared" si="52"/>
        <v xml:space="preserve">		(SELECT CONCAT('ftpType=0; connectionHostName=10.34.110.76:216</v>
      </c>
      <c r="AH137" t="str">
        <f t="shared" si="53"/>
        <v>; connectionUserName=anonymous; connectionPassword=anonymous; connectionProfileID=',(SELECT ID FROM ConnectionProfile WHERE Name LIKE 'USI DFR</v>
      </c>
      <c r="AI137" t="str">
        <f t="shared" si="54"/>
        <v>'),'; schedule=0 13 ***</v>
      </c>
      <c r="AJ137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37" t="str">
        <f t="shared" si="56"/>
        <v xml:space="preserve">		1,
		0,
		0,
		0,
		0,
		0,
		0,
		0,
		0,
		5000,
		0,
		0,
		1)
GO</v>
      </c>
    </row>
    <row r="138" spans="1:37" x14ac:dyDescent="0.25">
      <c r="A138">
        <v>1017</v>
      </c>
      <c r="B138" t="s">
        <v>606</v>
      </c>
      <c r="C138" t="s">
        <v>14</v>
      </c>
      <c r="E138" s="3" t="s">
        <v>763</v>
      </c>
      <c r="F138" t="s">
        <v>629</v>
      </c>
      <c r="G138">
        <v>216</v>
      </c>
      <c r="H138" t="s">
        <v>929</v>
      </c>
      <c r="I138" s="2" t="s">
        <v>621</v>
      </c>
      <c r="J138" s="2" t="s">
        <v>621</v>
      </c>
      <c r="K138" s="2">
        <v>30000</v>
      </c>
      <c r="L138" s="2" t="s">
        <v>624</v>
      </c>
      <c r="M138" s="2" t="s">
        <v>630</v>
      </c>
      <c r="N138" s="2" t="s">
        <v>795</v>
      </c>
      <c r="O138" s="2" t="s">
        <v>619</v>
      </c>
      <c r="P138">
        <v>60000</v>
      </c>
      <c r="Q138">
        <v>60010</v>
      </c>
      <c r="R138" t="str">
        <f t="shared" si="38"/>
        <v>10.34.82.144:216</v>
      </c>
      <c r="S138" t="str">
        <f t="shared" si="39"/>
        <v>Sun Hill</v>
      </c>
      <c r="T138" t="str">
        <f t="shared" si="40"/>
        <v>Sun Hill</v>
      </c>
      <c r="U138" t="str">
        <f t="shared" si="41"/>
        <v>Sun Hill</v>
      </c>
      <c r="V138" t="str">
        <f t="shared" si="42"/>
        <v>SUN HILL</v>
      </c>
      <c r="W138" t="str">
        <f t="shared" si="43"/>
        <v>SUN_HILL</v>
      </c>
      <c r="Y138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38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38" t="str">
        <f t="shared" si="46"/>
        <v>LoadOrder, Enabled)
	VALUES
		((SELECT ID FROM Node WHERE Name LIKE 'Default'),
		'SUN_HILL</v>
      </c>
      <c r="AB138" t="str">
        <f t="shared" si="47"/>
        <v>',
		'Sun Hill DME</v>
      </c>
      <c r="AC138" t="str">
        <f t="shared" si="48"/>
        <v>',
		'Sun Hill DME</v>
      </c>
      <c r="AD138" t="str">
        <f t="shared" si="49"/>
        <v>',
		0,
		(SELECT ID FROM Company WHERE Name LIKE 'Southern Company</v>
      </c>
      <c r="AE138" t="str">
        <f t="shared" si="50"/>
        <v>'),
		0,
		(SELECT ID FROM VendorDevice WHERE Name LIKE 'APP-601</v>
      </c>
      <c r="AF138" t="str">
        <f t="shared" si="51"/>
        <v xml:space="preserve">'),
		(SELECT ID FROM Protocol WHERE Acronym LIKE 'Downloader'),
</v>
      </c>
      <c r="AG138" t="str">
        <f t="shared" si="52"/>
        <v xml:space="preserve">		(SELECT CONCAT('ftpType=0; connectionHostName=10.34.82.144:216</v>
      </c>
      <c r="AH138" t="str">
        <f t="shared" si="53"/>
        <v>; connectionUserName=anonymous; connectionPassword=anonymous; connectionProfileID=',(SELECT ID FROM ConnectionProfile WHERE Name LIKE 'App DFR</v>
      </c>
      <c r="AI138" t="str">
        <f t="shared" si="54"/>
        <v>'),'; schedule=0 13 ***</v>
      </c>
      <c r="AJ138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38" t="str">
        <f t="shared" si="56"/>
        <v xml:space="preserve">		1,
		0,
		0,
		0,
		0,
		0,
		0,
		0,
		0,
		5000,
		0,
		0,
		1)
GO</v>
      </c>
    </row>
    <row r="139" spans="1:37" x14ac:dyDescent="0.25">
      <c r="A139">
        <v>381</v>
      </c>
      <c r="B139" t="s">
        <v>499</v>
      </c>
      <c r="C139" t="s">
        <v>166</v>
      </c>
      <c r="E139" s="3" t="s">
        <v>764</v>
      </c>
      <c r="F139" t="s">
        <v>629</v>
      </c>
      <c r="G139">
        <v>216</v>
      </c>
      <c r="H139" t="s">
        <v>930</v>
      </c>
      <c r="I139" s="2" t="s">
        <v>621</v>
      </c>
      <c r="J139" s="2" t="s">
        <v>621</v>
      </c>
      <c r="K139" s="2">
        <v>30000</v>
      </c>
      <c r="L139" s="2" t="s">
        <v>623</v>
      </c>
      <c r="M139" s="2" t="s">
        <v>630</v>
      </c>
      <c r="N139" s="2" t="s">
        <v>795</v>
      </c>
      <c r="O139" s="2" t="s">
        <v>618</v>
      </c>
      <c r="P139">
        <v>60000</v>
      </c>
      <c r="Q139">
        <v>60010</v>
      </c>
      <c r="R139" t="str">
        <f t="shared" si="38"/>
        <v>10.34.106.19:216</v>
      </c>
      <c r="S139" t="str">
        <f t="shared" si="39"/>
        <v>Suwanee</v>
      </c>
      <c r="T139" t="str">
        <f t="shared" si="40"/>
        <v>Suwanee</v>
      </c>
      <c r="U139" t="str">
        <f t="shared" si="41"/>
        <v>Suwanee</v>
      </c>
      <c r="V139" t="str">
        <f t="shared" si="42"/>
        <v>SUWANEE</v>
      </c>
      <c r="W139" t="str">
        <f t="shared" si="43"/>
        <v>SUWANEE</v>
      </c>
      <c r="Y139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39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39" t="str">
        <f t="shared" si="46"/>
        <v>LoadOrder, Enabled)
	VALUES
		((SELECT ID FROM Node WHERE Name LIKE 'Default'),
		'SUWANEE</v>
      </c>
      <c r="AB139" t="str">
        <f t="shared" si="47"/>
        <v>',
		'Suwanee 230/115 DF/SE GPC</v>
      </c>
      <c r="AC139" t="str">
        <f t="shared" si="48"/>
        <v>',
		'Suwanee 230/115 DF/SE GPC</v>
      </c>
      <c r="AD139" t="str">
        <f t="shared" si="49"/>
        <v>',
		0,
		(SELECT ID FROM Company WHERE Name LIKE 'Southern Company</v>
      </c>
      <c r="AE139" t="str">
        <f t="shared" si="50"/>
        <v>'),
		0,
		(SELECT ID FROM VendorDevice WHERE Name LIKE 'USI 2002</v>
      </c>
      <c r="AF139" t="str">
        <f t="shared" si="51"/>
        <v xml:space="preserve">'),
		(SELECT ID FROM Protocol WHERE Acronym LIKE 'Downloader'),
</v>
      </c>
      <c r="AG139" t="str">
        <f t="shared" si="52"/>
        <v xml:space="preserve">		(SELECT CONCAT('ftpType=0; connectionHostName=10.34.106.19:216</v>
      </c>
      <c r="AH139" t="str">
        <f t="shared" si="53"/>
        <v>; connectionUserName=anonymous; connectionPassword=anonymous; connectionProfileID=',(SELECT ID FROM ConnectionProfile WHERE Name LIKE 'USI DFR</v>
      </c>
      <c r="AI139" t="str">
        <f t="shared" si="54"/>
        <v>'),'; schedule=0 13 ***</v>
      </c>
      <c r="AJ139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39" t="str">
        <f t="shared" si="56"/>
        <v xml:space="preserve">		1,
		0,
		0,
		0,
		0,
		0,
		0,
		0,
		0,
		5000,
		0,
		0,
		1)
GO</v>
      </c>
    </row>
    <row r="140" spans="1:37" x14ac:dyDescent="0.25">
      <c r="A140">
        <v>356</v>
      </c>
      <c r="B140" t="s">
        <v>498</v>
      </c>
      <c r="C140" t="s">
        <v>148</v>
      </c>
      <c r="E140" s="3" t="s">
        <v>765</v>
      </c>
      <c r="F140" t="s">
        <v>629</v>
      </c>
      <c r="G140">
        <v>21</v>
      </c>
      <c r="H140" t="s">
        <v>931</v>
      </c>
      <c r="I140" s="2" t="s">
        <v>621</v>
      </c>
      <c r="J140" s="2" t="s">
        <v>621</v>
      </c>
      <c r="K140" s="2">
        <v>30000</v>
      </c>
      <c r="L140" s="2" t="s">
        <v>623</v>
      </c>
      <c r="M140" s="2" t="s">
        <v>630</v>
      </c>
      <c r="N140" s="2" t="s">
        <v>795</v>
      </c>
      <c r="O140" s="2" t="s">
        <v>618</v>
      </c>
      <c r="R140" t="str">
        <f t="shared" si="38"/>
        <v>10.27.159.105:21</v>
      </c>
      <c r="S140" t="str">
        <f t="shared" si="39"/>
        <v>Tallulah Lodge</v>
      </c>
      <c r="T140" t="str">
        <f t="shared" si="40"/>
        <v>Tallulah Lodge</v>
      </c>
      <c r="U140" t="str">
        <f t="shared" si="41"/>
        <v>Tallulah Lodge</v>
      </c>
      <c r="V140" t="str">
        <f t="shared" si="42"/>
        <v>TALLULAH LODGE</v>
      </c>
      <c r="W140" t="str">
        <f t="shared" si="43"/>
        <v>TALLULAH_LODGE</v>
      </c>
      <c r="Y140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40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40" t="str">
        <f t="shared" si="46"/>
        <v>LoadOrder, Enabled)
	VALUES
		((SELECT ID FROM Node WHERE Name LIKE 'Default'),
		'TALLULAH_LODGE</v>
      </c>
      <c r="AB140" t="str">
        <f t="shared" si="47"/>
        <v>',
		'Tallulah Lodge 115kV DF/SE GPC</v>
      </c>
      <c r="AC140" t="str">
        <f t="shared" si="48"/>
        <v>',
		'Tallulah Lodge 115kV DF/SE GPC</v>
      </c>
      <c r="AD140" t="str">
        <f t="shared" si="49"/>
        <v>',
		0,
		(SELECT ID FROM Company WHERE Name LIKE 'Southern Company</v>
      </c>
      <c r="AE140" t="str">
        <f t="shared" si="50"/>
        <v>'),
		0,
		(SELECT ID FROM VendorDevice WHERE Name LIKE 'USI 2002</v>
      </c>
      <c r="AF140" t="str">
        <f t="shared" si="51"/>
        <v xml:space="preserve">'),
		(SELECT ID FROM Protocol WHERE Acronym LIKE 'Downloader'),
</v>
      </c>
      <c r="AG140" t="str">
        <f t="shared" si="52"/>
        <v xml:space="preserve">		(SELECT CONCAT('ftpType=0; connectionHostName=10.27.159.105:21</v>
      </c>
      <c r="AH140" t="str">
        <f t="shared" si="53"/>
        <v>; connectionUserName=anonymous; connectionPassword=anonymous; connectionProfileID=',(SELECT ID FROM ConnectionProfile WHERE Name LIKE 'USI DFR</v>
      </c>
      <c r="AI140" t="str">
        <f t="shared" si="54"/>
        <v>'),'; schedule=0 13 ***</v>
      </c>
      <c r="AJ140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40" t="str">
        <f t="shared" si="56"/>
        <v xml:space="preserve">		1,
		0,
		0,
		0,
		0,
		0,
		0,
		0,
		0,
		5000,
		0,
		0,
		1)
GO</v>
      </c>
    </row>
    <row r="141" spans="1:37" x14ac:dyDescent="0.25">
      <c r="A141">
        <v>448</v>
      </c>
      <c r="B141" t="s">
        <v>497</v>
      </c>
      <c r="C141" t="s">
        <v>324</v>
      </c>
      <c r="E141" s="3" t="s">
        <v>766</v>
      </c>
      <c r="F141" t="s">
        <v>629</v>
      </c>
      <c r="G141">
        <v>21</v>
      </c>
      <c r="H141" t="s">
        <v>932</v>
      </c>
      <c r="I141" s="2" t="s">
        <v>621</v>
      </c>
      <c r="J141" s="2" t="s">
        <v>621</v>
      </c>
      <c r="K141" s="2">
        <v>30000</v>
      </c>
      <c r="L141" s="2" t="s">
        <v>623</v>
      </c>
      <c r="M141" s="2" t="s">
        <v>630</v>
      </c>
      <c r="N141" s="2" t="s">
        <v>795</v>
      </c>
      <c r="O141" s="2" t="s">
        <v>618</v>
      </c>
      <c r="R141" t="str">
        <f t="shared" si="38"/>
        <v>10.27.156.89:21</v>
      </c>
      <c r="S141" t="str">
        <f t="shared" si="39"/>
        <v>Tenaska</v>
      </c>
      <c r="T141" t="str">
        <f t="shared" si="40"/>
        <v>Tenaska</v>
      </c>
      <c r="U141" t="str">
        <f t="shared" si="41"/>
        <v>Tenaska</v>
      </c>
      <c r="V141" t="str">
        <f t="shared" si="42"/>
        <v>TENASKA</v>
      </c>
      <c r="W141" t="str">
        <f t="shared" si="43"/>
        <v>TENASKA</v>
      </c>
      <c r="Y141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41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41" t="str">
        <f t="shared" si="46"/>
        <v>LoadOrder, Enabled)
	VALUES
		((SELECT ID FROM Node WHERE Name LIKE 'Default'),
		'TENASKA</v>
      </c>
      <c r="AB141" t="str">
        <f t="shared" si="47"/>
        <v>',
		'Tenaska 500 DF/SE  GPC</v>
      </c>
      <c r="AC141" t="str">
        <f t="shared" si="48"/>
        <v>',
		'Tenaska 500 DF/SE  GPC</v>
      </c>
      <c r="AD141" t="str">
        <f t="shared" si="49"/>
        <v>',
		0,
		(SELECT ID FROM Company WHERE Name LIKE 'Southern Company</v>
      </c>
      <c r="AE141" t="str">
        <f t="shared" si="50"/>
        <v>'),
		0,
		(SELECT ID FROM VendorDevice WHERE Name LIKE 'USI 2002</v>
      </c>
      <c r="AF141" t="str">
        <f t="shared" si="51"/>
        <v xml:space="preserve">'),
		(SELECT ID FROM Protocol WHERE Acronym LIKE 'Downloader'),
</v>
      </c>
      <c r="AG141" t="str">
        <f t="shared" si="52"/>
        <v xml:space="preserve">		(SELECT CONCAT('ftpType=0; connectionHostName=10.27.156.89:21</v>
      </c>
      <c r="AH141" t="str">
        <f t="shared" si="53"/>
        <v>; connectionUserName=anonymous; connectionPassword=anonymous; connectionProfileID=',(SELECT ID FROM ConnectionProfile WHERE Name LIKE 'USI DFR</v>
      </c>
      <c r="AI141" t="str">
        <f t="shared" si="54"/>
        <v>'),'; schedule=0 13 ***</v>
      </c>
      <c r="AJ141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41" t="str">
        <f t="shared" si="56"/>
        <v xml:space="preserve">		1,
		0,
		0,
		0,
		0,
		0,
		0,
		0,
		0,
		5000,
		0,
		0,
		1)
GO</v>
      </c>
    </row>
    <row r="142" spans="1:37" x14ac:dyDescent="0.25">
      <c r="A142">
        <v>1025</v>
      </c>
      <c r="B142" t="s">
        <v>615</v>
      </c>
      <c r="C142" t="s">
        <v>25</v>
      </c>
      <c r="E142" s="3" t="s">
        <v>767</v>
      </c>
      <c r="F142" t="s">
        <v>629</v>
      </c>
      <c r="G142">
        <v>21</v>
      </c>
      <c r="H142" t="s">
        <v>933</v>
      </c>
      <c r="I142" s="2" t="s">
        <v>621</v>
      </c>
      <c r="J142" s="2" t="s">
        <v>621</v>
      </c>
      <c r="K142" s="2">
        <v>30000</v>
      </c>
      <c r="L142" s="2" t="s">
        <v>624</v>
      </c>
      <c r="M142" s="2" t="s">
        <v>630</v>
      </c>
      <c r="N142" s="2" t="s">
        <v>795</v>
      </c>
      <c r="O142" s="2" t="s">
        <v>619</v>
      </c>
      <c r="R142" t="str">
        <f t="shared" si="38"/>
        <v>10.27.151.73:21</v>
      </c>
      <c r="S142" t="str">
        <f t="shared" si="39"/>
        <v>Terrora Common</v>
      </c>
      <c r="T142" t="str">
        <f t="shared" si="40"/>
        <v>Terrora Common</v>
      </c>
      <c r="U142" t="str">
        <f t="shared" si="41"/>
        <v>Terrora Common</v>
      </c>
      <c r="V142" t="str">
        <f t="shared" si="42"/>
        <v>TERRORA COMMON</v>
      </c>
      <c r="W142" t="str">
        <f t="shared" si="43"/>
        <v>TERRORA_COMMON</v>
      </c>
      <c r="Y142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42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42" t="str">
        <f t="shared" si="46"/>
        <v>LoadOrder, Enabled)
	VALUES
		((SELECT ID FROM Node WHERE Name LIKE 'Default'),
		'TERRORA_COMMON</v>
      </c>
      <c r="AB142" t="str">
        <f t="shared" si="47"/>
        <v>',
		'Terrora Common DME</v>
      </c>
      <c r="AC142" t="str">
        <f t="shared" si="48"/>
        <v>',
		'Terrora Common DME</v>
      </c>
      <c r="AD142" t="str">
        <f t="shared" si="49"/>
        <v>',
		0,
		(SELECT ID FROM Company WHERE Name LIKE 'Southern Company</v>
      </c>
      <c r="AE142" t="str">
        <f t="shared" si="50"/>
        <v>'),
		0,
		(SELECT ID FROM VendorDevice WHERE Name LIKE 'APP-601</v>
      </c>
      <c r="AF142" t="str">
        <f t="shared" si="51"/>
        <v xml:space="preserve">'),
		(SELECT ID FROM Protocol WHERE Acronym LIKE 'Downloader'),
</v>
      </c>
      <c r="AG142" t="str">
        <f t="shared" si="52"/>
        <v xml:space="preserve">		(SELECT CONCAT('ftpType=0; connectionHostName=10.27.151.73:21</v>
      </c>
      <c r="AH142" t="str">
        <f t="shared" si="53"/>
        <v>; connectionUserName=anonymous; connectionPassword=anonymous; connectionProfileID=',(SELECT ID FROM ConnectionProfile WHERE Name LIKE 'App DFR</v>
      </c>
      <c r="AI142" t="str">
        <f t="shared" si="54"/>
        <v>'),'; schedule=0 13 ***</v>
      </c>
      <c r="AJ142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42" t="str">
        <f t="shared" si="56"/>
        <v xml:space="preserve">		1,
		0,
		0,
		0,
		0,
		0,
		0,
		0,
		0,
		5000,
		0,
		0,
		1)
GO</v>
      </c>
    </row>
    <row r="143" spans="1:37" x14ac:dyDescent="0.25">
      <c r="A143">
        <v>413</v>
      </c>
      <c r="B143" t="s">
        <v>267</v>
      </c>
      <c r="C143" t="s">
        <v>267</v>
      </c>
      <c r="E143" s="3" t="s">
        <v>768</v>
      </c>
      <c r="F143" t="s">
        <v>629</v>
      </c>
      <c r="G143">
        <v>21</v>
      </c>
      <c r="H143" t="s">
        <v>934</v>
      </c>
      <c r="I143" s="2" t="s">
        <v>621</v>
      </c>
      <c r="J143" s="2" t="s">
        <v>621</v>
      </c>
      <c r="K143" s="2">
        <v>30000</v>
      </c>
      <c r="L143" s="2" t="s">
        <v>623</v>
      </c>
      <c r="M143" s="2" t="s">
        <v>630</v>
      </c>
      <c r="N143" s="2" t="s">
        <v>795</v>
      </c>
      <c r="O143" s="2" t="s">
        <v>618</v>
      </c>
      <c r="R143" t="str">
        <f t="shared" si="38"/>
        <v>10.27.159.58:21</v>
      </c>
      <c r="S143" t="str">
        <f t="shared" si="39"/>
        <v>Thalman 500kV</v>
      </c>
      <c r="T143" t="str">
        <f t="shared" si="40"/>
        <v>Thalman 500kV</v>
      </c>
      <c r="U143" t="str">
        <f t="shared" si="41"/>
        <v>Thalman 500kV</v>
      </c>
      <c r="V143" t="str">
        <f t="shared" si="42"/>
        <v>THALMAN 500KV</v>
      </c>
      <c r="W143" t="str">
        <f t="shared" si="43"/>
        <v>THALMAN_500KV</v>
      </c>
      <c r="Y143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43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43" t="str">
        <f t="shared" si="46"/>
        <v>LoadOrder, Enabled)
	VALUES
		((SELECT ID FROM Node WHERE Name LIKE 'Default'),
		'THALMAN_500KV</v>
      </c>
      <c r="AB143" t="str">
        <f t="shared" si="47"/>
        <v>',
		'Thalman 500kV</v>
      </c>
      <c r="AC143" t="str">
        <f t="shared" si="48"/>
        <v>',
		'Thalman 500kV</v>
      </c>
      <c r="AD143" t="str">
        <f t="shared" si="49"/>
        <v>',
		0,
		(SELECT ID FROM Company WHERE Name LIKE 'Southern Company</v>
      </c>
      <c r="AE143" t="str">
        <f t="shared" si="50"/>
        <v>'),
		0,
		(SELECT ID FROM VendorDevice WHERE Name LIKE 'USI 2002</v>
      </c>
      <c r="AF143" t="str">
        <f t="shared" si="51"/>
        <v xml:space="preserve">'),
		(SELECT ID FROM Protocol WHERE Acronym LIKE 'Downloader'),
</v>
      </c>
      <c r="AG143" t="str">
        <f t="shared" si="52"/>
        <v xml:space="preserve">		(SELECT CONCAT('ftpType=0; connectionHostName=10.27.159.58:21</v>
      </c>
      <c r="AH143" t="str">
        <f t="shared" si="53"/>
        <v>; connectionUserName=anonymous; connectionPassword=anonymous; connectionProfileID=',(SELECT ID FROM ConnectionProfile WHERE Name LIKE 'USI DFR</v>
      </c>
      <c r="AI143" t="str">
        <f t="shared" si="54"/>
        <v>'),'; schedule=0 13 ***</v>
      </c>
      <c r="AJ143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43" t="str">
        <f t="shared" si="56"/>
        <v xml:space="preserve">		1,
		0,
		0,
		0,
		0,
		0,
		0,
		0,
		0,
		5000,
		0,
		0,
		1)
GO</v>
      </c>
    </row>
    <row r="144" spans="1:37" x14ac:dyDescent="0.25">
      <c r="A144">
        <v>417</v>
      </c>
      <c r="B144" t="s">
        <v>496</v>
      </c>
      <c r="C144" t="s">
        <v>274</v>
      </c>
      <c r="E144" s="3" t="s">
        <v>769</v>
      </c>
      <c r="F144" t="s">
        <v>629</v>
      </c>
      <c r="G144">
        <v>21</v>
      </c>
      <c r="H144" t="s">
        <v>935</v>
      </c>
      <c r="I144" s="2" t="s">
        <v>621</v>
      </c>
      <c r="J144" s="2" t="s">
        <v>621</v>
      </c>
      <c r="K144" s="2">
        <v>30000</v>
      </c>
      <c r="L144" s="2" t="s">
        <v>623</v>
      </c>
      <c r="M144" s="2" t="s">
        <v>630</v>
      </c>
      <c r="N144" s="2" t="s">
        <v>795</v>
      </c>
      <c r="O144" s="2" t="s">
        <v>618</v>
      </c>
      <c r="R144" t="str">
        <f t="shared" si="38"/>
        <v>10.27.159.57:21</v>
      </c>
      <c r="S144" t="str">
        <f t="shared" si="39"/>
        <v>Thalmann 230</v>
      </c>
      <c r="T144" t="str">
        <f t="shared" si="40"/>
        <v>Thalmann 230</v>
      </c>
      <c r="U144" t="str">
        <f t="shared" si="41"/>
        <v>Thalmann 230</v>
      </c>
      <c r="V144" t="str">
        <f t="shared" si="42"/>
        <v>THALMANN 230</v>
      </c>
      <c r="W144" t="str">
        <f t="shared" si="43"/>
        <v>THALMANN_230</v>
      </c>
      <c r="Y144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44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44" t="str">
        <f t="shared" si="46"/>
        <v>LoadOrder, Enabled)
	VALUES
		((SELECT ID FROM Node WHERE Name LIKE 'Default'),
		'THALMANN_230</v>
      </c>
      <c r="AB144" t="str">
        <f t="shared" si="47"/>
        <v>',
		'Thalmann 230kV</v>
      </c>
      <c r="AC144" t="str">
        <f t="shared" si="48"/>
        <v>',
		'Thalmann 230kV</v>
      </c>
      <c r="AD144" t="str">
        <f t="shared" si="49"/>
        <v>',
		0,
		(SELECT ID FROM Company WHERE Name LIKE 'Southern Company</v>
      </c>
      <c r="AE144" t="str">
        <f t="shared" si="50"/>
        <v>'),
		0,
		(SELECT ID FROM VendorDevice WHERE Name LIKE 'USI 2002</v>
      </c>
      <c r="AF144" t="str">
        <f t="shared" si="51"/>
        <v xml:space="preserve">'),
		(SELECT ID FROM Protocol WHERE Acronym LIKE 'Downloader'),
</v>
      </c>
      <c r="AG144" t="str">
        <f t="shared" si="52"/>
        <v xml:space="preserve">		(SELECT CONCAT('ftpType=0; connectionHostName=10.27.159.57:21</v>
      </c>
      <c r="AH144" t="str">
        <f t="shared" si="53"/>
        <v>; connectionUserName=anonymous; connectionPassword=anonymous; connectionProfileID=',(SELECT ID FROM ConnectionProfile WHERE Name LIKE 'USI DFR</v>
      </c>
      <c r="AI144" t="str">
        <f t="shared" si="54"/>
        <v>'),'; schedule=0 13 ***</v>
      </c>
      <c r="AJ144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44" t="str">
        <f t="shared" si="56"/>
        <v xml:space="preserve">		1,
		0,
		0,
		0,
		0,
		0,
		0,
		0,
		0,
		5000,
		0,
		0,
		1)
GO</v>
      </c>
    </row>
    <row r="145" spans="1:37" x14ac:dyDescent="0.25">
      <c r="A145">
        <v>236</v>
      </c>
      <c r="B145" t="s">
        <v>495</v>
      </c>
      <c r="C145" t="s">
        <v>237</v>
      </c>
      <c r="E145" s="3" t="s">
        <v>770</v>
      </c>
      <c r="F145" t="s">
        <v>629</v>
      </c>
      <c r="G145">
        <v>216</v>
      </c>
      <c r="H145" t="s">
        <v>936</v>
      </c>
      <c r="I145" s="2" t="s">
        <v>621</v>
      </c>
      <c r="J145" s="2" t="s">
        <v>621</v>
      </c>
      <c r="K145" s="2">
        <v>30000</v>
      </c>
      <c r="L145" s="2" t="s">
        <v>623</v>
      </c>
      <c r="M145" s="2" t="s">
        <v>630</v>
      </c>
      <c r="N145" s="2" t="s">
        <v>795</v>
      </c>
      <c r="O145" s="2" t="s">
        <v>618</v>
      </c>
      <c r="P145">
        <v>60000</v>
      </c>
      <c r="Q145">
        <v>60010</v>
      </c>
      <c r="R145" t="str">
        <f t="shared" si="38"/>
        <v>10.34.10.176:216</v>
      </c>
      <c r="S145" t="str">
        <f t="shared" si="39"/>
        <v>Thomaston</v>
      </c>
      <c r="T145" t="str">
        <f t="shared" si="40"/>
        <v>Thomaston</v>
      </c>
      <c r="U145" t="str">
        <f t="shared" si="41"/>
        <v>Thomaston</v>
      </c>
      <c r="V145" t="str">
        <f t="shared" si="42"/>
        <v>THOMASTON</v>
      </c>
      <c r="W145" t="str">
        <f t="shared" si="43"/>
        <v>THOMASTON</v>
      </c>
      <c r="Y145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45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45" t="str">
        <f t="shared" si="46"/>
        <v>LoadOrder, Enabled)
	VALUES
		((SELECT ID FROM Node WHERE Name LIKE 'Default'),
		'THOMASTON</v>
      </c>
      <c r="AB145" t="str">
        <f t="shared" si="47"/>
        <v>',
		'Thomaston 230/115 SE  GPC</v>
      </c>
      <c r="AC145" t="str">
        <f t="shared" si="48"/>
        <v>',
		'Thomaston 230/115 SE  GPC</v>
      </c>
      <c r="AD145" t="str">
        <f t="shared" si="49"/>
        <v>',
		0,
		(SELECT ID FROM Company WHERE Name LIKE 'Southern Company</v>
      </c>
      <c r="AE145" t="str">
        <f t="shared" si="50"/>
        <v>'),
		0,
		(SELECT ID FROM VendorDevice WHERE Name LIKE 'USI 2002</v>
      </c>
      <c r="AF145" t="str">
        <f t="shared" si="51"/>
        <v xml:space="preserve">'),
		(SELECT ID FROM Protocol WHERE Acronym LIKE 'Downloader'),
</v>
      </c>
      <c r="AG145" t="str">
        <f t="shared" si="52"/>
        <v xml:space="preserve">		(SELECT CONCAT('ftpType=0; connectionHostName=10.34.10.176:216</v>
      </c>
      <c r="AH145" t="str">
        <f t="shared" si="53"/>
        <v>; connectionUserName=anonymous; connectionPassword=anonymous; connectionProfileID=',(SELECT ID FROM ConnectionProfile WHERE Name LIKE 'USI DFR</v>
      </c>
      <c r="AI145" t="str">
        <f t="shared" si="54"/>
        <v>'),'; schedule=0 13 ***</v>
      </c>
      <c r="AJ145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45" t="str">
        <f t="shared" si="56"/>
        <v xml:space="preserve">		1,
		0,
		0,
		0,
		0,
		0,
		0,
		0,
		0,
		5000,
		0,
		0,
		1)
GO</v>
      </c>
    </row>
    <row r="146" spans="1:37" x14ac:dyDescent="0.25">
      <c r="A146">
        <v>112</v>
      </c>
      <c r="B146" t="s">
        <v>494</v>
      </c>
      <c r="C146" t="s">
        <v>97</v>
      </c>
      <c r="E146" s="3" t="s">
        <v>771</v>
      </c>
      <c r="F146" t="s">
        <v>629</v>
      </c>
      <c r="G146">
        <v>216</v>
      </c>
      <c r="H146" t="s">
        <v>937</v>
      </c>
      <c r="I146" s="2" t="s">
        <v>621</v>
      </c>
      <c r="J146" s="2" t="s">
        <v>621</v>
      </c>
      <c r="K146" s="2">
        <v>30000</v>
      </c>
      <c r="L146" s="2" t="s">
        <v>623</v>
      </c>
      <c r="M146" s="2" t="s">
        <v>630</v>
      </c>
      <c r="N146" s="2" t="s">
        <v>795</v>
      </c>
      <c r="O146" s="2" t="s">
        <v>618</v>
      </c>
      <c r="P146">
        <v>60000</v>
      </c>
      <c r="Q146">
        <v>60010</v>
      </c>
      <c r="R146" t="str">
        <f t="shared" si="38"/>
        <v>10.34.106.10:216</v>
      </c>
      <c r="S146" t="str">
        <f t="shared" si="39"/>
        <v>Thomasville</v>
      </c>
      <c r="T146" t="str">
        <f t="shared" si="40"/>
        <v>Thomasville</v>
      </c>
      <c r="U146" t="str">
        <f t="shared" si="41"/>
        <v>Thomasville</v>
      </c>
      <c r="V146" t="str">
        <f t="shared" si="42"/>
        <v>THOMASVILLE</v>
      </c>
      <c r="W146" t="str">
        <f t="shared" si="43"/>
        <v>THOMASVILLE</v>
      </c>
      <c r="Y146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46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46" t="str">
        <f t="shared" si="46"/>
        <v>LoadOrder, Enabled)
	VALUES
		((SELECT ID FROM Node WHERE Name LIKE 'Default'),
		'THOMASVILLE</v>
      </c>
      <c r="AB146" t="str">
        <f t="shared" si="47"/>
        <v>',
		'Thomasville 230/115 DF/SE MEAG</v>
      </c>
      <c r="AC146" t="str">
        <f t="shared" si="48"/>
        <v>',
		'Thomasville 230/115 DF/SE MEAG</v>
      </c>
      <c r="AD146" t="str">
        <f t="shared" si="49"/>
        <v>',
		0,
		(SELECT ID FROM Company WHERE Name LIKE 'Southern Company</v>
      </c>
      <c r="AE146" t="str">
        <f t="shared" si="50"/>
        <v>'),
		0,
		(SELECT ID FROM VendorDevice WHERE Name LIKE 'USI 2002</v>
      </c>
      <c r="AF146" t="str">
        <f t="shared" si="51"/>
        <v xml:space="preserve">'),
		(SELECT ID FROM Protocol WHERE Acronym LIKE 'Downloader'),
</v>
      </c>
      <c r="AG146" t="str">
        <f t="shared" si="52"/>
        <v xml:space="preserve">		(SELECT CONCAT('ftpType=0; connectionHostName=10.34.106.10:216</v>
      </c>
      <c r="AH146" t="str">
        <f t="shared" si="53"/>
        <v>; connectionUserName=anonymous; connectionPassword=anonymous; connectionProfileID=',(SELECT ID FROM ConnectionProfile WHERE Name LIKE 'USI DFR</v>
      </c>
      <c r="AI146" t="str">
        <f t="shared" si="54"/>
        <v>'),'; schedule=0 13 ***</v>
      </c>
      <c r="AJ146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46" t="str">
        <f t="shared" si="56"/>
        <v xml:space="preserve">		1,
		0,
		0,
		0,
		0,
		0,
		0,
		0,
		0,
		5000,
		0,
		0,
		1)
GO</v>
      </c>
    </row>
    <row r="147" spans="1:37" x14ac:dyDescent="0.25">
      <c r="A147">
        <v>426</v>
      </c>
      <c r="B147" t="s">
        <v>298</v>
      </c>
      <c r="C147" t="s">
        <v>298</v>
      </c>
      <c r="E147" s="3" t="s">
        <v>773</v>
      </c>
      <c r="F147" t="s">
        <v>629</v>
      </c>
      <c r="G147">
        <v>21</v>
      </c>
      <c r="H147" t="s">
        <v>938</v>
      </c>
      <c r="I147" s="2" t="s">
        <v>621</v>
      </c>
      <c r="J147" s="2" t="s">
        <v>621</v>
      </c>
      <c r="K147" s="2">
        <v>30000</v>
      </c>
      <c r="L147" s="2" t="s">
        <v>623</v>
      </c>
      <c r="M147" s="2" t="s">
        <v>630</v>
      </c>
      <c r="N147" s="2" t="s">
        <v>795</v>
      </c>
      <c r="O147" s="2" t="s">
        <v>618</v>
      </c>
      <c r="R147" t="str">
        <f t="shared" si="38"/>
        <v>10.27.172.55:21</v>
      </c>
      <c r="S147" t="str">
        <f t="shared" si="39"/>
        <v>THOMPSON PRIMARY 230kV</v>
      </c>
      <c r="T147" t="str">
        <f t="shared" si="40"/>
        <v>THOMPSON PRIMARY 230kV</v>
      </c>
      <c r="U147" t="str">
        <f t="shared" si="41"/>
        <v>THOMPSON PRIMARY 230kV</v>
      </c>
      <c r="V147" t="str">
        <f t="shared" si="42"/>
        <v>THOMPSON PRIMARY 230KV</v>
      </c>
      <c r="W147" t="str">
        <f t="shared" si="43"/>
        <v>THOMPSON_PRIMARY_230KV</v>
      </c>
      <c r="Y147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47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47" t="str">
        <f t="shared" si="46"/>
        <v>LoadOrder, Enabled)
	VALUES
		((SELECT ID FROM Node WHERE Name LIKE 'Default'),
		'THOMPSON_PRIMARY_230KV</v>
      </c>
      <c r="AB147" t="str">
        <f t="shared" si="47"/>
        <v>',
		'THOMPSON PRIMARY 230kV</v>
      </c>
      <c r="AC147" t="str">
        <f t="shared" si="48"/>
        <v>',
		'THOMPSON PRIMARY 230kV</v>
      </c>
      <c r="AD147" t="str">
        <f t="shared" si="49"/>
        <v>',
		0,
		(SELECT ID FROM Company WHERE Name LIKE 'Southern Company</v>
      </c>
      <c r="AE147" t="str">
        <f t="shared" si="50"/>
        <v>'),
		0,
		(SELECT ID FROM VendorDevice WHERE Name LIKE 'USI 2002</v>
      </c>
      <c r="AF147" t="str">
        <f t="shared" si="51"/>
        <v xml:space="preserve">'),
		(SELECT ID FROM Protocol WHERE Acronym LIKE 'Downloader'),
</v>
      </c>
      <c r="AG147" t="str">
        <f t="shared" si="52"/>
        <v xml:space="preserve">		(SELECT CONCAT('ftpType=0; connectionHostName=10.27.172.55:21</v>
      </c>
      <c r="AH147" t="str">
        <f t="shared" si="53"/>
        <v>; connectionUserName=anonymous; connectionPassword=anonymous; connectionProfileID=',(SELECT ID FROM ConnectionProfile WHERE Name LIKE 'USI DFR</v>
      </c>
      <c r="AI147" t="str">
        <f t="shared" si="54"/>
        <v>'),'; schedule=0 13 ***</v>
      </c>
      <c r="AJ147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47" t="str">
        <f t="shared" si="56"/>
        <v xml:space="preserve">		1,
		0,
		0,
		0,
		0,
		0,
		0,
		0,
		0,
		5000,
		0,
		0,
		1)
GO</v>
      </c>
    </row>
    <row r="148" spans="1:37" x14ac:dyDescent="0.25">
      <c r="A148">
        <v>454</v>
      </c>
      <c r="B148" t="s">
        <v>493</v>
      </c>
      <c r="C148" t="s">
        <v>322</v>
      </c>
      <c r="E148" s="3" t="s">
        <v>772</v>
      </c>
      <c r="F148" t="s">
        <v>629</v>
      </c>
      <c r="G148">
        <v>21</v>
      </c>
      <c r="H148" t="s">
        <v>939</v>
      </c>
      <c r="I148" s="2" t="s">
        <v>621</v>
      </c>
      <c r="J148" s="2" t="s">
        <v>621</v>
      </c>
      <c r="K148" s="2">
        <v>30000</v>
      </c>
      <c r="L148" s="2" t="s">
        <v>623</v>
      </c>
      <c r="M148" s="2" t="s">
        <v>630</v>
      </c>
      <c r="N148" s="2" t="s">
        <v>795</v>
      </c>
      <c r="O148" s="2" t="s">
        <v>618</v>
      </c>
      <c r="R148" t="str">
        <f t="shared" si="38"/>
        <v>10.27.172.138:21</v>
      </c>
      <c r="S148" t="str">
        <f t="shared" si="39"/>
        <v>Thomson Primary 500</v>
      </c>
      <c r="T148" t="str">
        <f t="shared" si="40"/>
        <v>Thomson Primary 500</v>
      </c>
      <c r="U148" t="str">
        <f t="shared" si="41"/>
        <v>Thomson Primary 500</v>
      </c>
      <c r="V148" t="str">
        <f t="shared" si="42"/>
        <v>THOMSON PRIMARY 500</v>
      </c>
      <c r="W148" t="str">
        <f t="shared" si="43"/>
        <v>THOMSON_PRIMARY_500</v>
      </c>
      <c r="Y148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48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48" t="str">
        <f t="shared" si="46"/>
        <v>LoadOrder, Enabled)
	VALUES
		((SELECT ID FROM Node WHERE Name LIKE 'Default'),
		'THOMSON_PRIMARY_500</v>
      </c>
      <c r="AB148" t="str">
        <f t="shared" si="47"/>
        <v>',
		'Thomson 500/230 DF/SE GPC</v>
      </c>
      <c r="AC148" t="str">
        <f t="shared" si="48"/>
        <v>',
		'Thomson 500/230 DF/SE GPC</v>
      </c>
      <c r="AD148" t="str">
        <f t="shared" si="49"/>
        <v>',
		0,
		(SELECT ID FROM Company WHERE Name LIKE 'Southern Company</v>
      </c>
      <c r="AE148" t="str">
        <f t="shared" si="50"/>
        <v>'),
		0,
		(SELECT ID FROM VendorDevice WHERE Name LIKE 'USI 2002</v>
      </c>
      <c r="AF148" t="str">
        <f t="shared" si="51"/>
        <v xml:space="preserve">'),
		(SELECT ID FROM Protocol WHERE Acronym LIKE 'Downloader'),
</v>
      </c>
      <c r="AG148" t="str">
        <f t="shared" si="52"/>
        <v xml:space="preserve">		(SELECT CONCAT('ftpType=0; connectionHostName=10.27.172.138:21</v>
      </c>
      <c r="AH148" t="str">
        <f t="shared" si="53"/>
        <v>; connectionUserName=anonymous; connectionPassword=anonymous; connectionProfileID=',(SELECT ID FROM ConnectionProfile WHERE Name LIKE 'USI DFR</v>
      </c>
      <c r="AI148" t="str">
        <f t="shared" si="54"/>
        <v>'),'; schedule=0 13 ***</v>
      </c>
      <c r="AJ148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48" t="str">
        <f t="shared" si="56"/>
        <v xml:space="preserve">		1,
		0,
		0,
		0,
		0,
		0,
		0,
		0,
		0,
		5000,
		0,
		0,
		1)
GO</v>
      </c>
    </row>
    <row r="149" spans="1:37" x14ac:dyDescent="0.25">
      <c r="A149">
        <v>310</v>
      </c>
      <c r="B149" t="s">
        <v>492</v>
      </c>
      <c r="C149" t="s">
        <v>117</v>
      </c>
      <c r="E149" s="3" t="s">
        <v>774</v>
      </c>
      <c r="F149" t="s">
        <v>629</v>
      </c>
      <c r="G149">
        <v>216</v>
      </c>
      <c r="H149" t="s">
        <v>940</v>
      </c>
      <c r="I149" s="2" t="s">
        <v>621</v>
      </c>
      <c r="J149" s="2" t="s">
        <v>621</v>
      </c>
      <c r="K149" s="2">
        <v>30000</v>
      </c>
      <c r="L149" s="2" t="s">
        <v>623</v>
      </c>
      <c r="M149" s="2" t="s">
        <v>630</v>
      </c>
      <c r="N149" s="2" t="s">
        <v>795</v>
      </c>
      <c r="O149" s="2" t="s">
        <v>618</v>
      </c>
      <c r="P149">
        <v>60000</v>
      </c>
      <c r="Q149">
        <v>60010</v>
      </c>
      <c r="R149" t="str">
        <f t="shared" si="38"/>
        <v>10.34.110.115:216</v>
      </c>
      <c r="S149" t="str">
        <f t="shared" si="39"/>
        <v>Toccoa</v>
      </c>
      <c r="T149" t="str">
        <f t="shared" si="40"/>
        <v>Toccoa</v>
      </c>
      <c r="U149" t="str">
        <f t="shared" si="41"/>
        <v>Toccoa</v>
      </c>
      <c r="V149" t="str">
        <f t="shared" si="42"/>
        <v>TOCCOA</v>
      </c>
      <c r="W149" t="str">
        <f t="shared" si="43"/>
        <v>TOCCOA</v>
      </c>
      <c r="Y149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49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49" t="str">
        <f t="shared" si="46"/>
        <v>LoadOrder, Enabled)
	VALUES
		((SELECT ID FROM Node WHERE Name LIKE 'Default'),
		'TOCCOA</v>
      </c>
      <c r="AB149" t="str">
        <f t="shared" si="47"/>
        <v>',
		'Toccoa-GPC</v>
      </c>
      <c r="AC149" t="str">
        <f t="shared" si="48"/>
        <v>',
		'Toccoa-GPC</v>
      </c>
      <c r="AD149" t="str">
        <f t="shared" si="49"/>
        <v>',
		0,
		(SELECT ID FROM Company WHERE Name LIKE 'Southern Company</v>
      </c>
      <c r="AE149" t="str">
        <f t="shared" si="50"/>
        <v>'),
		0,
		(SELECT ID FROM VendorDevice WHERE Name LIKE 'USI 2002</v>
      </c>
      <c r="AF149" t="str">
        <f t="shared" si="51"/>
        <v xml:space="preserve">'),
		(SELECT ID FROM Protocol WHERE Acronym LIKE 'Downloader'),
</v>
      </c>
      <c r="AG149" t="str">
        <f t="shared" si="52"/>
        <v xml:space="preserve">		(SELECT CONCAT('ftpType=0; connectionHostName=10.34.110.115:216</v>
      </c>
      <c r="AH149" t="str">
        <f t="shared" si="53"/>
        <v>; connectionUserName=anonymous; connectionPassword=anonymous; connectionProfileID=',(SELECT ID FROM ConnectionProfile WHERE Name LIKE 'USI DFR</v>
      </c>
      <c r="AI149" t="str">
        <f t="shared" si="54"/>
        <v>'),'; schedule=0 13 ***</v>
      </c>
      <c r="AJ149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49" t="str">
        <f t="shared" si="56"/>
        <v xml:space="preserve">		1,
		0,
		0,
		0,
		0,
		0,
		0,
		0,
		0,
		5000,
		0,
		0,
		1)
GO</v>
      </c>
    </row>
    <row r="150" spans="1:37" x14ac:dyDescent="0.25">
      <c r="A150">
        <v>382</v>
      </c>
      <c r="B150" t="s">
        <v>103</v>
      </c>
      <c r="C150" t="s">
        <v>103</v>
      </c>
      <c r="E150" s="3" t="s">
        <v>775</v>
      </c>
      <c r="F150" t="s">
        <v>629</v>
      </c>
      <c r="G150">
        <v>216</v>
      </c>
      <c r="H150" t="s">
        <v>941</v>
      </c>
      <c r="I150" s="2" t="s">
        <v>621</v>
      </c>
      <c r="J150" s="2" t="s">
        <v>621</v>
      </c>
      <c r="K150" s="2">
        <v>30000</v>
      </c>
      <c r="L150" s="2" t="s">
        <v>623</v>
      </c>
      <c r="M150" s="2" t="s">
        <v>630</v>
      </c>
      <c r="N150" s="2" t="s">
        <v>795</v>
      </c>
      <c r="O150" s="2" t="s">
        <v>618</v>
      </c>
      <c r="P150">
        <v>60000</v>
      </c>
      <c r="Q150">
        <v>60010</v>
      </c>
      <c r="R150" t="str">
        <f t="shared" si="38"/>
        <v>10.34.115.179:216</v>
      </c>
      <c r="S150" t="str">
        <f t="shared" si="39"/>
        <v>Tunnel Hill</v>
      </c>
      <c r="T150" t="str">
        <f t="shared" si="40"/>
        <v>Tunnel Hill</v>
      </c>
      <c r="U150" t="str">
        <f t="shared" si="41"/>
        <v>Tunnel Hill</v>
      </c>
      <c r="V150" t="str">
        <f t="shared" si="42"/>
        <v>TUNNEL HILL</v>
      </c>
      <c r="W150" t="str">
        <f t="shared" si="43"/>
        <v>TUNNEL_HILL</v>
      </c>
      <c r="Y150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50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50" t="str">
        <f t="shared" si="46"/>
        <v>LoadOrder, Enabled)
	VALUES
		((SELECT ID FROM Node WHERE Name LIKE 'Default'),
		'TUNNEL_HILL</v>
      </c>
      <c r="AB150" t="str">
        <f t="shared" si="47"/>
        <v>',
		'Tunnel Hill</v>
      </c>
      <c r="AC150" t="str">
        <f t="shared" si="48"/>
        <v>',
		'Tunnel Hill</v>
      </c>
      <c r="AD150" t="str">
        <f t="shared" si="49"/>
        <v>',
		0,
		(SELECT ID FROM Company WHERE Name LIKE 'Southern Company</v>
      </c>
      <c r="AE150" t="str">
        <f t="shared" si="50"/>
        <v>'),
		0,
		(SELECT ID FROM VendorDevice WHERE Name LIKE 'USI 2002</v>
      </c>
      <c r="AF150" t="str">
        <f t="shared" si="51"/>
        <v xml:space="preserve">'),
		(SELECT ID FROM Protocol WHERE Acronym LIKE 'Downloader'),
</v>
      </c>
      <c r="AG150" t="str">
        <f t="shared" si="52"/>
        <v xml:space="preserve">		(SELECT CONCAT('ftpType=0; connectionHostName=10.34.115.179:216</v>
      </c>
      <c r="AH150" t="str">
        <f t="shared" si="53"/>
        <v>; connectionUserName=anonymous; connectionPassword=anonymous; connectionProfileID=',(SELECT ID FROM ConnectionProfile WHERE Name LIKE 'USI DFR</v>
      </c>
      <c r="AI150" t="str">
        <f t="shared" si="54"/>
        <v>'),'; schedule=0 13 ***</v>
      </c>
      <c r="AJ150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50" t="str">
        <f t="shared" si="56"/>
        <v xml:space="preserve">		1,
		0,
		0,
		0,
		0,
		0,
		0,
		0,
		0,
		5000,
		0,
		0,
		1)
GO</v>
      </c>
    </row>
    <row r="151" spans="1:37" x14ac:dyDescent="0.25">
      <c r="A151">
        <v>309</v>
      </c>
      <c r="B151" t="s">
        <v>491</v>
      </c>
      <c r="C151" t="s">
        <v>101</v>
      </c>
      <c r="E151" s="3" t="s">
        <v>776</v>
      </c>
      <c r="F151" t="s">
        <v>629</v>
      </c>
      <c r="G151">
        <v>21</v>
      </c>
      <c r="H151" t="s">
        <v>942</v>
      </c>
      <c r="I151" s="2" t="s">
        <v>621</v>
      </c>
      <c r="J151" s="2" t="s">
        <v>621</v>
      </c>
      <c r="K151" s="2">
        <v>30000</v>
      </c>
      <c r="L151" s="2" t="s">
        <v>623</v>
      </c>
      <c r="M151" s="2" t="s">
        <v>630</v>
      </c>
      <c r="N151" s="2" t="s">
        <v>795</v>
      </c>
      <c r="O151" s="2" t="s">
        <v>618</v>
      </c>
      <c r="R151" t="str">
        <f t="shared" si="38"/>
        <v>10.27.172.250:21</v>
      </c>
      <c r="S151" t="str">
        <f t="shared" si="39"/>
        <v>Vidalia</v>
      </c>
      <c r="T151" t="str">
        <f t="shared" si="40"/>
        <v>Vidalia</v>
      </c>
      <c r="U151" t="str">
        <f t="shared" si="41"/>
        <v>Vidalia</v>
      </c>
      <c r="V151" t="str">
        <f t="shared" si="42"/>
        <v>VIDALIA</v>
      </c>
      <c r="W151" t="str">
        <f t="shared" si="43"/>
        <v>VIDALIA</v>
      </c>
      <c r="Y151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51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51" t="str">
        <f t="shared" si="46"/>
        <v>LoadOrder, Enabled)
	VALUES
		((SELECT ID FROM Node WHERE Name LIKE 'Default'),
		'VIDALIA</v>
      </c>
      <c r="AB151" t="str">
        <f t="shared" si="47"/>
        <v>',
		'Vidalia DME GPC</v>
      </c>
      <c r="AC151" t="str">
        <f t="shared" si="48"/>
        <v>',
		'Vidalia DME GPC</v>
      </c>
      <c r="AD151" t="str">
        <f t="shared" si="49"/>
        <v>',
		0,
		(SELECT ID FROM Company WHERE Name LIKE 'Southern Company</v>
      </c>
      <c r="AE151" t="str">
        <f t="shared" si="50"/>
        <v>'),
		0,
		(SELECT ID FROM VendorDevice WHERE Name LIKE 'USI 2002</v>
      </c>
      <c r="AF151" t="str">
        <f t="shared" si="51"/>
        <v xml:space="preserve">'),
		(SELECT ID FROM Protocol WHERE Acronym LIKE 'Downloader'),
</v>
      </c>
      <c r="AG151" t="str">
        <f t="shared" si="52"/>
        <v xml:space="preserve">		(SELECT CONCAT('ftpType=0; connectionHostName=10.27.172.250:21</v>
      </c>
      <c r="AH151" t="str">
        <f t="shared" si="53"/>
        <v>; connectionUserName=anonymous; connectionPassword=anonymous; connectionProfileID=',(SELECT ID FROM ConnectionProfile WHERE Name LIKE 'USI DFR</v>
      </c>
      <c r="AI151" t="str">
        <f t="shared" si="54"/>
        <v>'),'; schedule=0 13 ***</v>
      </c>
      <c r="AJ151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51" t="str">
        <f t="shared" si="56"/>
        <v xml:space="preserve">		1,
		0,
		0,
		0,
		0,
		0,
		0,
		0,
		0,
		5000,
		0,
		0,
		1)
GO</v>
      </c>
    </row>
    <row r="152" spans="1:37" x14ac:dyDescent="0.25">
      <c r="A152">
        <v>283</v>
      </c>
      <c r="B152" t="s">
        <v>490</v>
      </c>
      <c r="C152" t="s">
        <v>270</v>
      </c>
      <c r="E152" s="3" t="s">
        <v>777</v>
      </c>
      <c r="F152" t="s">
        <v>629</v>
      </c>
      <c r="G152">
        <v>21</v>
      </c>
      <c r="H152" t="s">
        <v>943</v>
      </c>
      <c r="I152" s="2" t="s">
        <v>621</v>
      </c>
      <c r="J152" s="2" t="s">
        <v>621</v>
      </c>
      <c r="K152" s="2">
        <v>30000</v>
      </c>
      <c r="L152" s="2" t="s">
        <v>623</v>
      </c>
      <c r="M152" s="2" t="s">
        <v>630</v>
      </c>
      <c r="N152" s="2" t="s">
        <v>795</v>
      </c>
      <c r="O152" s="2" t="s">
        <v>618</v>
      </c>
      <c r="R152" t="str">
        <f t="shared" si="38"/>
        <v>10.27.168.186:21</v>
      </c>
      <c r="S152" t="str">
        <f t="shared" si="39"/>
        <v>Vogtle 230kV Switching SS</v>
      </c>
      <c r="T152" t="str">
        <f t="shared" si="40"/>
        <v>Vogtle 230kV Switching SS</v>
      </c>
      <c r="U152" t="str">
        <f t="shared" si="41"/>
        <v>Vogtle 230kV Switching SS</v>
      </c>
      <c r="V152" t="str">
        <f t="shared" si="42"/>
        <v>VOGTLE 230KV SWITCHING SS</v>
      </c>
      <c r="W152" t="str">
        <f t="shared" si="43"/>
        <v>VOGTLE_230KV_SWITCHING_SS</v>
      </c>
      <c r="Y152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52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52" t="str">
        <f t="shared" si="46"/>
        <v>LoadOrder, Enabled)
	VALUES
		((SELECT ID FROM Node WHERE Name LIKE 'Default'),
		'VOGTLE_230KV_SWITCHING_SS</v>
      </c>
      <c r="AB152" t="str">
        <f t="shared" si="47"/>
        <v>',
		'Vogtle 230kV Switching SS GPC</v>
      </c>
      <c r="AC152" t="str">
        <f t="shared" si="48"/>
        <v>',
		'Vogtle 230kV Switching SS GPC</v>
      </c>
      <c r="AD152" t="str">
        <f t="shared" si="49"/>
        <v>',
		0,
		(SELECT ID FROM Company WHERE Name LIKE 'Southern Company</v>
      </c>
      <c r="AE152" t="str">
        <f t="shared" si="50"/>
        <v>'),
		0,
		(SELECT ID FROM VendorDevice WHERE Name LIKE 'USI 2002</v>
      </c>
      <c r="AF152" t="str">
        <f t="shared" si="51"/>
        <v xml:space="preserve">'),
		(SELECT ID FROM Protocol WHERE Acronym LIKE 'Downloader'),
</v>
      </c>
      <c r="AG152" t="str">
        <f t="shared" si="52"/>
        <v xml:space="preserve">		(SELECT CONCAT('ftpType=0; connectionHostName=10.27.168.186:21</v>
      </c>
      <c r="AH152" t="str">
        <f t="shared" si="53"/>
        <v>; connectionUserName=anonymous; connectionPassword=anonymous; connectionProfileID=',(SELECT ID FROM ConnectionProfile WHERE Name LIKE 'USI DFR</v>
      </c>
      <c r="AI152" t="str">
        <f t="shared" si="54"/>
        <v>'),'; schedule=0 13 ***</v>
      </c>
      <c r="AJ152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52" t="str">
        <f t="shared" si="56"/>
        <v xml:space="preserve">		1,
		0,
		0,
		0,
		0,
		0,
		0,
		0,
		0,
		5000,
		0,
		0,
		1)
GO</v>
      </c>
    </row>
    <row r="153" spans="1:37" x14ac:dyDescent="0.25">
      <c r="A153">
        <v>285</v>
      </c>
      <c r="B153" t="s">
        <v>489</v>
      </c>
      <c r="C153" t="s">
        <v>99</v>
      </c>
      <c r="E153" s="3" t="s">
        <v>778</v>
      </c>
      <c r="F153" t="s">
        <v>629</v>
      </c>
      <c r="G153">
        <v>21</v>
      </c>
      <c r="H153" t="s">
        <v>944</v>
      </c>
      <c r="I153" s="2" t="s">
        <v>621</v>
      </c>
      <c r="J153" s="2" t="s">
        <v>621</v>
      </c>
      <c r="K153" s="2">
        <v>30000</v>
      </c>
      <c r="L153" s="2" t="s">
        <v>623</v>
      </c>
      <c r="M153" s="2" t="s">
        <v>630</v>
      </c>
      <c r="N153" s="2" t="s">
        <v>795</v>
      </c>
      <c r="O153" s="2" t="s">
        <v>618</v>
      </c>
      <c r="R153" t="str">
        <f t="shared" si="38"/>
        <v>10.27.167.42:21</v>
      </c>
      <c r="S153" t="str">
        <f t="shared" si="39"/>
        <v>Vogtle 3 and 4</v>
      </c>
      <c r="T153" t="str">
        <f t="shared" si="40"/>
        <v>Vogtle 3 and 4</v>
      </c>
      <c r="U153" t="str">
        <f t="shared" si="41"/>
        <v>Vogtle 3 and 4</v>
      </c>
      <c r="V153" t="str">
        <f t="shared" si="42"/>
        <v>VOGTLE 3 AND 4</v>
      </c>
      <c r="W153" t="str">
        <f t="shared" si="43"/>
        <v>VOGTLE_3_AND_4</v>
      </c>
      <c r="Y153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53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53" t="str">
        <f t="shared" si="46"/>
        <v>LoadOrder, Enabled)
	VALUES
		((SELECT ID FROM Node WHERE Name LIKE 'Default'),
		'VOGTLE_3_AND_4</v>
      </c>
      <c r="AB153" t="str">
        <f t="shared" si="47"/>
        <v>',
		'Vogtle 3 and 4 500kV DF/SE</v>
      </c>
      <c r="AC153" t="str">
        <f t="shared" si="48"/>
        <v>',
		'Vogtle 3 and 4 500kV DF/SE</v>
      </c>
      <c r="AD153" t="str">
        <f t="shared" si="49"/>
        <v>',
		0,
		(SELECT ID FROM Company WHERE Name LIKE 'Southern Company</v>
      </c>
      <c r="AE153" t="str">
        <f t="shared" si="50"/>
        <v>'),
		0,
		(SELECT ID FROM VendorDevice WHERE Name LIKE 'USI 2002</v>
      </c>
      <c r="AF153" t="str">
        <f t="shared" si="51"/>
        <v xml:space="preserve">'),
		(SELECT ID FROM Protocol WHERE Acronym LIKE 'Downloader'),
</v>
      </c>
      <c r="AG153" t="str">
        <f t="shared" si="52"/>
        <v xml:space="preserve">		(SELECT CONCAT('ftpType=0; connectionHostName=10.27.167.42:21</v>
      </c>
      <c r="AH153" t="str">
        <f t="shared" si="53"/>
        <v>; connectionUserName=anonymous; connectionPassword=anonymous; connectionProfileID=',(SELECT ID FROM ConnectionProfile WHERE Name LIKE 'USI DFR</v>
      </c>
      <c r="AI153" t="str">
        <f t="shared" si="54"/>
        <v>'),'; schedule=0 13 ***</v>
      </c>
      <c r="AJ153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53" t="str">
        <f t="shared" si="56"/>
        <v xml:space="preserve">		1,
		0,
		0,
		0,
		0,
		0,
		0,
		0,
		0,
		5000,
		0,
		0,
		1)
GO</v>
      </c>
    </row>
    <row r="154" spans="1:37" x14ac:dyDescent="0.25">
      <c r="A154">
        <v>311</v>
      </c>
      <c r="B154" t="s">
        <v>488</v>
      </c>
      <c r="C154" t="s">
        <v>247</v>
      </c>
      <c r="E154" s="3" t="s">
        <v>779</v>
      </c>
      <c r="F154" t="s">
        <v>629</v>
      </c>
      <c r="G154">
        <v>21</v>
      </c>
      <c r="H154" t="s">
        <v>945</v>
      </c>
      <c r="I154" s="2" t="s">
        <v>621</v>
      </c>
      <c r="J154" s="2" t="s">
        <v>621</v>
      </c>
      <c r="K154" s="2">
        <v>30000</v>
      </c>
      <c r="L154" s="2" t="s">
        <v>623</v>
      </c>
      <c r="M154" s="2" t="s">
        <v>630</v>
      </c>
      <c r="N154" s="2" t="s">
        <v>795</v>
      </c>
      <c r="O154" s="2" t="s">
        <v>618</v>
      </c>
      <c r="R154" t="str">
        <f t="shared" si="38"/>
        <v>10.27.174.88:21</v>
      </c>
      <c r="S154" t="str">
        <f t="shared" si="39"/>
        <v>Wadley Pri 230</v>
      </c>
      <c r="T154" t="str">
        <f t="shared" si="40"/>
        <v>Wadley Pri 230</v>
      </c>
      <c r="U154" t="str">
        <f t="shared" si="41"/>
        <v>Wadley Pri 230</v>
      </c>
      <c r="V154" t="str">
        <f t="shared" si="42"/>
        <v>WADLEY PRI 230</v>
      </c>
      <c r="W154" t="str">
        <f t="shared" si="43"/>
        <v>WADLEY_PRI_230</v>
      </c>
      <c r="Y154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54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54" t="str">
        <f t="shared" si="46"/>
        <v>LoadOrder, Enabled)
	VALUES
		((SELECT ID FROM Node WHERE Name LIKE 'Default'),
		'WADLEY_PRI_230</v>
      </c>
      <c r="AB154" t="str">
        <f t="shared" si="47"/>
        <v>',
		'Wadley Pri DME MEAG</v>
      </c>
      <c r="AC154" t="str">
        <f t="shared" si="48"/>
        <v>',
		'Wadley Pri DME MEAG</v>
      </c>
      <c r="AD154" t="str">
        <f t="shared" si="49"/>
        <v>',
		0,
		(SELECT ID FROM Company WHERE Name LIKE 'Southern Company</v>
      </c>
      <c r="AE154" t="str">
        <f t="shared" si="50"/>
        <v>'),
		0,
		(SELECT ID FROM VendorDevice WHERE Name LIKE 'USI 2002</v>
      </c>
      <c r="AF154" t="str">
        <f t="shared" si="51"/>
        <v xml:space="preserve">'),
		(SELECT ID FROM Protocol WHERE Acronym LIKE 'Downloader'),
</v>
      </c>
      <c r="AG154" t="str">
        <f t="shared" si="52"/>
        <v xml:space="preserve">		(SELECT CONCAT('ftpType=0; connectionHostName=10.27.174.88:21</v>
      </c>
      <c r="AH154" t="str">
        <f t="shared" si="53"/>
        <v>; connectionUserName=anonymous; connectionPassword=anonymous; connectionProfileID=',(SELECT ID FROM ConnectionProfile WHERE Name LIKE 'USI DFR</v>
      </c>
      <c r="AI154" t="str">
        <f t="shared" si="54"/>
        <v>'),'; schedule=0 13 ***</v>
      </c>
      <c r="AJ154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54" t="str">
        <f t="shared" si="56"/>
        <v xml:space="preserve">		1,
		0,
		0,
		0,
		0,
		0,
		0,
		0,
		0,
		5000,
		0,
		0,
		1)
GO</v>
      </c>
    </row>
    <row r="155" spans="1:37" x14ac:dyDescent="0.25">
      <c r="A155">
        <v>360</v>
      </c>
      <c r="B155" t="s">
        <v>487</v>
      </c>
      <c r="C155" t="s">
        <v>119</v>
      </c>
      <c r="E155" s="3" t="s">
        <v>790</v>
      </c>
      <c r="F155" t="s">
        <v>629</v>
      </c>
      <c r="G155">
        <v>21</v>
      </c>
      <c r="H155" t="s">
        <v>946</v>
      </c>
      <c r="I155" s="2" t="s">
        <v>621</v>
      </c>
      <c r="J155" s="2" t="s">
        <v>621</v>
      </c>
      <c r="K155" s="2">
        <v>30000</v>
      </c>
      <c r="L155" s="2" t="s">
        <v>623</v>
      </c>
      <c r="M155" s="2" t="s">
        <v>630</v>
      </c>
      <c r="N155" s="2" t="s">
        <v>795</v>
      </c>
      <c r="O155" s="2" t="s">
        <v>618</v>
      </c>
      <c r="R155" t="str">
        <f t="shared" si="38"/>
        <v>10.27.174.170:21</v>
      </c>
      <c r="S155" t="str">
        <f t="shared" si="39"/>
        <v>Wadley Primary 500</v>
      </c>
      <c r="T155" t="str">
        <f t="shared" si="40"/>
        <v>Wadley Primary 500</v>
      </c>
      <c r="U155" t="str">
        <f t="shared" si="41"/>
        <v>Wadley Primary 500</v>
      </c>
      <c r="V155" t="str">
        <f t="shared" si="42"/>
        <v>WADLEY PRIMARY 500</v>
      </c>
      <c r="W155" t="str">
        <f t="shared" si="43"/>
        <v>WADLEY_PRIMARY_500</v>
      </c>
      <c r="Y155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55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55" t="str">
        <f t="shared" si="46"/>
        <v>LoadOrder, Enabled)
	VALUES
		((SELECT ID FROM Node WHERE Name LIKE 'Default'),
		'WADLEY_PRIMARY_500</v>
      </c>
      <c r="AB155" t="str">
        <f t="shared" si="47"/>
        <v>',
		'Wadley Primary 500 DME GPC</v>
      </c>
      <c r="AC155" t="str">
        <f t="shared" si="48"/>
        <v>',
		'Wadley Primary 500 DME GPC</v>
      </c>
      <c r="AD155" t="str">
        <f t="shared" si="49"/>
        <v>',
		0,
		(SELECT ID FROM Company WHERE Name LIKE 'Southern Company</v>
      </c>
      <c r="AE155" t="str">
        <f t="shared" si="50"/>
        <v>'),
		0,
		(SELECT ID FROM VendorDevice WHERE Name LIKE 'USI 2002</v>
      </c>
      <c r="AF155" t="str">
        <f t="shared" si="51"/>
        <v xml:space="preserve">'),
		(SELECT ID FROM Protocol WHERE Acronym LIKE 'Downloader'),
</v>
      </c>
      <c r="AG155" t="str">
        <f t="shared" si="52"/>
        <v xml:space="preserve">		(SELECT CONCAT('ftpType=0; connectionHostName=10.27.174.170:21</v>
      </c>
      <c r="AH155" t="str">
        <f t="shared" si="53"/>
        <v>; connectionUserName=anonymous; connectionPassword=anonymous; connectionProfileID=',(SELECT ID FROM ConnectionProfile WHERE Name LIKE 'USI DFR</v>
      </c>
      <c r="AI155" t="str">
        <f t="shared" si="54"/>
        <v>'),'; schedule=0 13 ***</v>
      </c>
      <c r="AJ155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55" t="str">
        <f t="shared" si="56"/>
        <v xml:space="preserve">		1,
		0,
		0,
		0,
		0,
		0,
		0,
		0,
		0,
		5000,
		0,
		0,
		1)
GO</v>
      </c>
    </row>
    <row r="156" spans="1:37" x14ac:dyDescent="0.25">
      <c r="A156">
        <v>263</v>
      </c>
      <c r="B156" t="s">
        <v>486</v>
      </c>
      <c r="C156" t="s">
        <v>141</v>
      </c>
      <c r="E156" s="3" t="s">
        <v>780</v>
      </c>
      <c r="F156" t="s">
        <v>629</v>
      </c>
      <c r="G156">
        <v>216</v>
      </c>
      <c r="H156" t="s">
        <v>947</v>
      </c>
      <c r="I156" s="2" t="s">
        <v>621</v>
      </c>
      <c r="J156" s="2" t="s">
        <v>621</v>
      </c>
      <c r="K156" s="2">
        <v>30000</v>
      </c>
      <c r="L156" s="2" t="s">
        <v>623</v>
      </c>
      <c r="M156" s="2" t="s">
        <v>630</v>
      </c>
      <c r="N156" s="2" t="s">
        <v>795</v>
      </c>
      <c r="O156" s="2" t="s">
        <v>618</v>
      </c>
      <c r="P156">
        <v>60000</v>
      </c>
      <c r="Q156">
        <v>60010</v>
      </c>
      <c r="R156" t="str">
        <f t="shared" si="38"/>
        <v>10.34.105.240:216</v>
      </c>
      <c r="S156" t="str">
        <f t="shared" si="39"/>
        <v>Warrenton Pri</v>
      </c>
      <c r="T156" t="str">
        <f t="shared" si="40"/>
        <v>Warrenton Pri</v>
      </c>
      <c r="U156" t="str">
        <f t="shared" si="41"/>
        <v>Warrenton Pri</v>
      </c>
      <c r="V156" t="str">
        <f t="shared" si="42"/>
        <v>WARRENTON PRI</v>
      </c>
      <c r="W156" t="str">
        <f t="shared" si="43"/>
        <v>WARRENTON_PRI</v>
      </c>
      <c r="Y156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56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56" t="str">
        <f t="shared" si="46"/>
        <v>LoadOrder, Enabled)
	VALUES
		((SELECT ID FROM Node WHERE Name LIKE 'Default'),
		'WARRENTON_PRI</v>
      </c>
      <c r="AB156" t="str">
        <f t="shared" si="47"/>
        <v>',
		'Warrenton Pri 230/115 DF/SE GPC</v>
      </c>
      <c r="AC156" t="str">
        <f t="shared" si="48"/>
        <v>',
		'Warrenton Pri 230/115 DF/SE GPC</v>
      </c>
      <c r="AD156" t="str">
        <f t="shared" si="49"/>
        <v>',
		0,
		(SELECT ID FROM Company WHERE Name LIKE 'Southern Company</v>
      </c>
      <c r="AE156" t="str">
        <f t="shared" si="50"/>
        <v>'),
		0,
		(SELECT ID FROM VendorDevice WHERE Name LIKE 'USI 2002</v>
      </c>
      <c r="AF156" t="str">
        <f t="shared" si="51"/>
        <v xml:space="preserve">'),
		(SELECT ID FROM Protocol WHERE Acronym LIKE 'Downloader'),
</v>
      </c>
      <c r="AG156" t="str">
        <f t="shared" si="52"/>
        <v xml:space="preserve">		(SELECT CONCAT('ftpType=0; connectionHostName=10.34.105.240:216</v>
      </c>
      <c r="AH156" t="str">
        <f t="shared" si="53"/>
        <v>; connectionUserName=anonymous; connectionPassword=anonymous; connectionProfileID=',(SELECT ID FROM ConnectionProfile WHERE Name LIKE 'USI DFR</v>
      </c>
      <c r="AI156" t="str">
        <f t="shared" si="54"/>
        <v>'),'; schedule=0 13 ***</v>
      </c>
      <c r="AJ156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56" t="str">
        <f t="shared" si="56"/>
        <v xml:space="preserve">		1,
		0,
		0,
		0,
		0,
		0,
		0,
		0,
		0,
		5000,
		0,
		0,
		1)
GO</v>
      </c>
    </row>
    <row r="157" spans="1:37" x14ac:dyDescent="0.25">
      <c r="A157">
        <v>233</v>
      </c>
      <c r="B157" t="s">
        <v>485</v>
      </c>
      <c r="C157" t="s">
        <v>224</v>
      </c>
      <c r="E157" s="3" t="s">
        <v>788</v>
      </c>
      <c r="F157" t="s">
        <v>629</v>
      </c>
      <c r="G157">
        <v>21</v>
      </c>
      <c r="H157" t="s">
        <v>948</v>
      </c>
      <c r="I157" s="2" t="s">
        <v>621</v>
      </c>
      <c r="J157" s="2" t="s">
        <v>621</v>
      </c>
      <c r="K157" s="2">
        <v>30000</v>
      </c>
      <c r="L157" s="2" t="s">
        <v>623</v>
      </c>
      <c r="M157" s="2" t="s">
        <v>630</v>
      </c>
      <c r="N157" s="2" t="s">
        <v>795</v>
      </c>
      <c r="O157" s="2" t="s">
        <v>618</v>
      </c>
      <c r="R157" t="str">
        <f t="shared" si="38"/>
        <v>10.27.156.106:21</v>
      </c>
      <c r="S157" t="str">
        <f t="shared" si="39"/>
        <v>Warthen</v>
      </c>
      <c r="T157" t="str">
        <f t="shared" si="40"/>
        <v>Warthen</v>
      </c>
      <c r="U157" t="str">
        <f t="shared" si="41"/>
        <v>Warthen</v>
      </c>
      <c r="V157" t="str">
        <f t="shared" si="42"/>
        <v>WARTHEN</v>
      </c>
      <c r="W157" t="str">
        <f t="shared" si="43"/>
        <v>WARTHEN</v>
      </c>
      <c r="Y157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57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57" t="str">
        <f t="shared" si="46"/>
        <v>LoadOrder, Enabled)
	VALUES
		((SELECT ID FROM Node WHERE Name LIKE 'Default'),
		'WARTHEN</v>
      </c>
      <c r="AB157" t="str">
        <f t="shared" si="47"/>
        <v>',
		'Warthen 500 DF/SE  GPC</v>
      </c>
      <c r="AC157" t="str">
        <f t="shared" si="48"/>
        <v>',
		'Warthen 500 DF/SE  GPC</v>
      </c>
      <c r="AD157" t="str">
        <f t="shared" si="49"/>
        <v>',
		0,
		(SELECT ID FROM Company WHERE Name LIKE 'Southern Company</v>
      </c>
      <c r="AE157" t="str">
        <f t="shared" si="50"/>
        <v>'),
		0,
		(SELECT ID FROM VendorDevice WHERE Name LIKE 'USI 2002</v>
      </c>
      <c r="AF157" t="str">
        <f t="shared" si="51"/>
        <v xml:space="preserve">'),
		(SELECT ID FROM Protocol WHERE Acronym LIKE 'Downloader'),
</v>
      </c>
      <c r="AG157" t="str">
        <f t="shared" si="52"/>
        <v xml:space="preserve">		(SELECT CONCAT('ftpType=0; connectionHostName=10.27.156.106:21</v>
      </c>
      <c r="AH157" t="str">
        <f t="shared" si="53"/>
        <v>; connectionUserName=anonymous; connectionPassword=anonymous; connectionProfileID=',(SELECT ID FROM ConnectionProfile WHERE Name LIKE 'USI DFR</v>
      </c>
      <c r="AI157" t="str">
        <f t="shared" si="54"/>
        <v>'),'; schedule=0 13 ***</v>
      </c>
      <c r="AJ157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57" t="str">
        <f t="shared" si="56"/>
        <v xml:space="preserve">		1,
		0,
		0,
		0,
		0,
		0,
		0,
		0,
		0,
		5000,
		0,
		0,
		1)
GO</v>
      </c>
    </row>
    <row r="158" spans="1:37" x14ac:dyDescent="0.25">
      <c r="A158">
        <v>429</v>
      </c>
      <c r="B158" t="s">
        <v>484</v>
      </c>
      <c r="C158" t="s">
        <v>311</v>
      </c>
      <c r="E158" s="3" t="s">
        <v>776</v>
      </c>
      <c r="F158" t="s">
        <v>629</v>
      </c>
      <c r="G158">
        <v>21</v>
      </c>
      <c r="H158" t="s">
        <v>942</v>
      </c>
      <c r="I158" s="2" t="s">
        <v>621</v>
      </c>
      <c r="J158" s="2" t="s">
        <v>621</v>
      </c>
      <c r="K158" s="2">
        <v>30000</v>
      </c>
      <c r="L158" s="2" t="s">
        <v>623</v>
      </c>
      <c r="M158" s="2" t="s">
        <v>630</v>
      </c>
      <c r="N158" s="2" t="s">
        <v>795</v>
      </c>
      <c r="O158" s="2" t="s">
        <v>618</v>
      </c>
      <c r="R158" t="str">
        <f t="shared" si="38"/>
        <v>10.27.172.250:21</v>
      </c>
      <c r="S158" t="str">
        <f t="shared" si="39"/>
        <v>Waynesboro Pri</v>
      </c>
      <c r="T158" t="str">
        <f t="shared" si="40"/>
        <v>Waynesboro Pri</v>
      </c>
      <c r="U158" t="str">
        <f t="shared" si="41"/>
        <v>Waynesboro Pri</v>
      </c>
      <c r="V158" t="str">
        <f t="shared" si="42"/>
        <v>WAYNESBORO PRI</v>
      </c>
      <c r="W158" t="str">
        <f t="shared" si="43"/>
        <v>WAYNESBORO_PRI</v>
      </c>
      <c r="Y158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58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58" t="str">
        <f t="shared" si="46"/>
        <v>LoadOrder, Enabled)
	VALUES
		((SELECT ID FROM Node WHERE Name LIKE 'Default'),
		'WAYNESBORO_PRI</v>
      </c>
      <c r="AB158" t="str">
        <f t="shared" si="47"/>
        <v>',
		'Waynesboro Pri 230/115kV</v>
      </c>
      <c r="AC158" t="str">
        <f t="shared" si="48"/>
        <v>',
		'Waynesboro Pri 230/115kV</v>
      </c>
      <c r="AD158" t="str">
        <f t="shared" si="49"/>
        <v>',
		0,
		(SELECT ID FROM Company WHERE Name LIKE 'Southern Company</v>
      </c>
      <c r="AE158" t="str">
        <f t="shared" si="50"/>
        <v>'),
		0,
		(SELECT ID FROM VendorDevice WHERE Name LIKE 'USI 2002</v>
      </c>
      <c r="AF158" t="str">
        <f t="shared" si="51"/>
        <v xml:space="preserve">'),
		(SELECT ID FROM Protocol WHERE Acronym LIKE 'Downloader'),
</v>
      </c>
      <c r="AG158" t="str">
        <f t="shared" si="52"/>
        <v xml:space="preserve">		(SELECT CONCAT('ftpType=0; connectionHostName=10.27.172.250:21</v>
      </c>
      <c r="AH158" t="str">
        <f t="shared" si="53"/>
        <v>; connectionUserName=anonymous; connectionPassword=anonymous; connectionProfileID=',(SELECT ID FROM ConnectionProfile WHERE Name LIKE 'USI DFR</v>
      </c>
      <c r="AI158" t="str">
        <f t="shared" si="54"/>
        <v>'),'; schedule=0 13 ***</v>
      </c>
      <c r="AJ158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58" t="str">
        <f t="shared" si="56"/>
        <v xml:space="preserve">		1,
		0,
		0,
		0,
		0,
		0,
		0,
		0,
		0,
		5000,
		0,
		0,
		1)
GO</v>
      </c>
    </row>
    <row r="159" spans="1:37" x14ac:dyDescent="0.25">
      <c r="A159">
        <v>1015</v>
      </c>
      <c r="B159" t="s">
        <v>605</v>
      </c>
      <c r="C159" t="s">
        <v>12</v>
      </c>
      <c r="E159" s="3" t="s">
        <v>781</v>
      </c>
      <c r="F159" t="s">
        <v>629</v>
      </c>
      <c r="G159">
        <v>216</v>
      </c>
      <c r="H159" t="s">
        <v>949</v>
      </c>
      <c r="I159" s="2" t="s">
        <v>621</v>
      </c>
      <c r="J159" s="2" t="s">
        <v>621</v>
      </c>
      <c r="K159" s="2">
        <v>30000</v>
      </c>
      <c r="L159" s="2" t="s">
        <v>624</v>
      </c>
      <c r="M159" s="2" t="s">
        <v>630</v>
      </c>
      <c r="N159" s="2" t="s">
        <v>795</v>
      </c>
      <c r="O159" s="2" t="s">
        <v>619</v>
      </c>
      <c r="P159">
        <v>60000</v>
      </c>
      <c r="Q159">
        <v>60010</v>
      </c>
      <c r="R159" t="str">
        <f t="shared" si="38"/>
        <v>10.34.113.8:216</v>
      </c>
      <c r="S159" t="str">
        <f t="shared" si="39"/>
        <v>Wellston</v>
      </c>
      <c r="T159" t="str">
        <f t="shared" si="40"/>
        <v>Wellston</v>
      </c>
      <c r="U159" t="str">
        <f t="shared" si="41"/>
        <v>Wellston</v>
      </c>
      <c r="V159" t="str">
        <f t="shared" si="42"/>
        <v>WELLSTON</v>
      </c>
      <c r="W159" t="str">
        <f t="shared" si="43"/>
        <v>WELLSTON</v>
      </c>
      <c r="Y159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59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59" t="str">
        <f t="shared" si="46"/>
        <v>LoadOrder, Enabled)
	VALUES
		((SELECT ID FROM Node WHERE Name LIKE 'Default'),
		'WELLSTON</v>
      </c>
      <c r="AB159" t="str">
        <f t="shared" si="47"/>
        <v>',
		'Wellston DME</v>
      </c>
      <c r="AC159" t="str">
        <f t="shared" si="48"/>
        <v>',
		'Wellston DME</v>
      </c>
      <c r="AD159" t="str">
        <f t="shared" si="49"/>
        <v>',
		0,
		(SELECT ID FROM Company WHERE Name LIKE 'Southern Company</v>
      </c>
      <c r="AE159" t="str">
        <f t="shared" si="50"/>
        <v>'),
		0,
		(SELECT ID FROM VendorDevice WHERE Name LIKE 'APP-601</v>
      </c>
      <c r="AF159" t="str">
        <f t="shared" si="51"/>
        <v xml:space="preserve">'),
		(SELECT ID FROM Protocol WHERE Acronym LIKE 'Downloader'),
</v>
      </c>
      <c r="AG159" t="str">
        <f t="shared" si="52"/>
        <v xml:space="preserve">		(SELECT CONCAT('ftpType=0; connectionHostName=10.34.113.8:216</v>
      </c>
      <c r="AH159" t="str">
        <f t="shared" si="53"/>
        <v>; connectionUserName=anonymous; connectionPassword=anonymous; connectionProfileID=',(SELECT ID FROM ConnectionProfile WHERE Name LIKE 'App DFR</v>
      </c>
      <c r="AI159" t="str">
        <f t="shared" si="54"/>
        <v>'),'; schedule=0 13 ***</v>
      </c>
      <c r="AJ159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59" t="str">
        <f t="shared" si="56"/>
        <v xml:space="preserve">		1,
		0,
		0,
		0,
		0,
		0,
		0,
		0,
		0,
		5000,
		0,
		0,
		1)
GO</v>
      </c>
    </row>
    <row r="160" spans="1:37" x14ac:dyDescent="0.25">
      <c r="A160">
        <v>314</v>
      </c>
      <c r="B160" t="s">
        <v>483</v>
      </c>
      <c r="C160" t="s">
        <v>186</v>
      </c>
      <c r="E160" s="3" t="s">
        <v>789</v>
      </c>
      <c r="F160" t="s">
        <v>629</v>
      </c>
      <c r="G160">
        <v>21</v>
      </c>
      <c r="H160" t="s">
        <v>950</v>
      </c>
      <c r="I160" s="2" t="s">
        <v>621</v>
      </c>
      <c r="J160" s="2" t="s">
        <v>621</v>
      </c>
      <c r="K160" s="2">
        <v>30000</v>
      </c>
      <c r="L160" s="2" t="s">
        <v>623</v>
      </c>
      <c r="M160" s="2" t="s">
        <v>630</v>
      </c>
      <c r="N160" s="2" t="s">
        <v>795</v>
      </c>
      <c r="O160" s="2" t="s">
        <v>618</v>
      </c>
      <c r="R160" t="str">
        <f t="shared" si="38"/>
        <v>10.27.168.106:21</v>
      </c>
      <c r="S160" t="str">
        <f t="shared" si="39"/>
        <v>West Brunswick</v>
      </c>
      <c r="T160" t="str">
        <f t="shared" si="40"/>
        <v>West Brunswick</v>
      </c>
      <c r="U160" t="str">
        <f t="shared" si="41"/>
        <v>West Brunswick</v>
      </c>
      <c r="V160" t="str">
        <f t="shared" si="42"/>
        <v>WEST BRUNSWICK</v>
      </c>
      <c r="W160" t="str">
        <f t="shared" si="43"/>
        <v>WEST_BRUNSWICK</v>
      </c>
      <c r="Y160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60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60" t="str">
        <f t="shared" si="46"/>
        <v>LoadOrder, Enabled)
	VALUES
		((SELECT ID FROM Node WHERE Name LIKE 'Default'),
		'WEST_BRUNSWICK</v>
      </c>
      <c r="AB160" t="str">
        <f t="shared" si="47"/>
        <v>',
		'West Brunswick DME GPC</v>
      </c>
      <c r="AC160" t="str">
        <f t="shared" si="48"/>
        <v>',
		'West Brunswick DME GPC</v>
      </c>
      <c r="AD160" t="str">
        <f t="shared" si="49"/>
        <v>',
		0,
		(SELECT ID FROM Company WHERE Name LIKE 'Southern Company</v>
      </c>
      <c r="AE160" t="str">
        <f t="shared" si="50"/>
        <v>'),
		0,
		(SELECT ID FROM VendorDevice WHERE Name LIKE 'USI 2002</v>
      </c>
      <c r="AF160" t="str">
        <f t="shared" si="51"/>
        <v xml:space="preserve">'),
		(SELECT ID FROM Protocol WHERE Acronym LIKE 'Downloader'),
</v>
      </c>
      <c r="AG160" t="str">
        <f t="shared" si="52"/>
        <v xml:space="preserve">		(SELECT CONCAT('ftpType=0; connectionHostName=10.27.168.106:21</v>
      </c>
      <c r="AH160" t="str">
        <f t="shared" si="53"/>
        <v>; connectionUserName=anonymous; connectionPassword=anonymous; connectionProfileID=',(SELECT ID FROM ConnectionProfile WHERE Name LIKE 'USI DFR</v>
      </c>
      <c r="AI160" t="str">
        <f t="shared" si="54"/>
        <v>'),'; schedule=0 13 ***</v>
      </c>
      <c r="AJ160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60" t="str">
        <f t="shared" si="56"/>
        <v xml:space="preserve">		1,
		0,
		0,
		0,
		0,
		0,
		0,
		0,
		0,
		5000,
		0,
		0,
		1)
GO</v>
      </c>
    </row>
    <row r="161" spans="1:37" x14ac:dyDescent="0.25">
      <c r="A161">
        <v>409</v>
      </c>
      <c r="B161" t="s">
        <v>482</v>
      </c>
      <c r="C161" t="s">
        <v>265</v>
      </c>
      <c r="E161" s="3" t="s">
        <v>782</v>
      </c>
      <c r="F161" t="s">
        <v>629</v>
      </c>
      <c r="G161">
        <v>21</v>
      </c>
      <c r="H161" t="s">
        <v>951</v>
      </c>
      <c r="I161" s="2" t="s">
        <v>621</v>
      </c>
      <c r="J161" s="2" t="s">
        <v>621</v>
      </c>
      <c r="K161" s="2">
        <v>30000</v>
      </c>
      <c r="L161" s="2" t="s">
        <v>623</v>
      </c>
      <c r="M161" s="2" t="s">
        <v>630</v>
      </c>
      <c r="N161" s="2" t="s">
        <v>795</v>
      </c>
      <c r="O161" s="2" t="s">
        <v>618</v>
      </c>
      <c r="R161" t="str">
        <f t="shared" si="38"/>
        <v>10.27.154.202:21</v>
      </c>
      <c r="S161" t="str">
        <f t="shared" si="39"/>
        <v>West McIntosh</v>
      </c>
      <c r="T161" t="str">
        <f t="shared" si="40"/>
        <v>West McIntosh</v>
      </c>
      <c r="U161" t="str">
        <f t="shared" si="41"/>
        <v>West McIntosh</v>
      </c>
      <c r="V161" t="str">
        <f t="shared" si="42"/>
        <v>WEST MCINTOSH</v>
      </c>
      <c r="W161" t="str">
        <f t="shared" si="43"/>
        <v>WEST_MCINTOSH</v>
      </c>
      <c r="Y161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61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61" t="str">
        <f t="shared" si="46"/>
        <v>LoadOrder, Enabled)
	VALUES
		((SELECT ID FROM Node WHERE Name LIKE 'Default'),
		'WEST_MCINTOSH</v>
      </c>
      <c r="AB161" t="str">
        <f t="shared" si="47"/>
        <v>',
		'West McIntosh DME</v>
      </c>
      <c r="AC161" t="str">
        <f t="shared" si="48"/>
        <v>',
		'West McIntosh DME</v>
      </c>
      <c r="AD161" t="str">
        <f t="shared" si="49"/>
        <v>',
		0,
		(SELECT ID FROM Company WHERE Name LIKE 'Southern Company</v>
      </c>
      <c r="AE161" t="str">
        <f t="shared" si="50"/>
        <v>'),
		0,
		(SELECT ID FROM VendorDevice WHERE Name LIKE 'USI 2002</v>
      </c>
      <c r="AF161" t="str">
        <f t="shared" si="51"/>
        <v xml:space="preserve">'),
		(SELECT ID FROM Protocol WHERE Acronym LIKE 'Downloader'),
</v>
      </c>
      <c r="AG161" t="str">
        <f t="shared" si="52"/>
        <v xml:space="preserve">		(SELECT CONCAT('ftpType=0; connectionHostName=10.27.154.202:21</v>
      </c>
      <c r="AH161" t="str">
        <f t="shared" si="53"/>
        <v>; connectionUserName=anonymous; connectionPassword=anonymous; connectionProfileID=',(SELECT ID FROM ConnectionProfile WHERE Name LIKE 'USI DFR</v>
      </c>
      <c r="AI161" t="str">
        <f t="shared" si="54"/>
        <v>'),'; schedule=0 13 ***</v>
      </c>
      <c r="AJ161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61" t="str">
        <f t="shared" si="56"/>
        <v xml:space="preserve">		1,
		0,
		0,
		0,
		0,
		0,
		0,
		0,
		0,
		5000,
		0,
		0,
		1)
GO</v>
      </c>
    </row>
    <row r="162" spans="1:37" x14ac:dyDescent="0.25">
      <c r="A162">
        <v>298</v>
      </c>
      <c r="B162" t="s">
        <v>481</v>
      </c>
      <c r="C162" t="s">
        <v>144</v>
      </c>
      <c r="E162" s="3" t="s">
        <v>783</v>
      </c>
      <c r="F162" t="s">
        <v>629</v>
      </c>
      <c r="G162">
        <v>216</v>
      </c>
      <c r="H162" t="s">
        <v>952</v>
      </c>
      <c r="I162" s="2" t="s">
        <v>621</v>
      </c>
      <c r="J162" s="2" t="s">
        <v>621</v>
      </c>
      <c r="K162" s="2">
        <v>30000</v>
      </c>
      <c r="L162" s="2" t="s">
        <v>623</v>
      </c>
      <c r="M162" s="2" t="s">
        <v>630</v>
      </c>
      <c r="N162" s="2" t="s">
        <v>795</v>
      </c>
      <c r="O162" s="2" t="s">
        <v>618</v>
      </c>
      <c r="P162">
        <v>60000</v>
      </c>
      <c r="Q162">
        <v>60010</v>
      </c>
      <c r="R162" t="str">
        <f t="shared" si="38"/>
        <v>10.34.104.68:216</v>
      </c>
      <c r="S162" t="str">
        <f t="shared" si="39"/>
        <v>West Milledgeville</v>
      </c>
      <c r="T162" t="str">
        <f t="shared" si="40"/>
        <v>West Milledgeville</v>
      </c>
      <c r="U162" t="str">
        <f t="shared" si="41"/>
        <v>West Milledgeville</v>
      </c>
      <c r="V162" t="str">
        <f t="shared" si="42"/>
        <v>WEST MILLEDGEVILLE</v>
      </c>
      <c r="W162" t="str">
        <f t="shared" si="43"/>
        <v>WEST_MILLEDGEVILLE</v>
      </c>
      <c r="Y162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62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62" t="str">
        <f t="shared" si="46"/>
        <v>LoadOrder, Enabled)
	VALUES
		((SELECT ID FROM Node WHERE Name LIKE 'Default'),
		'WEST_MILLEDGEVILLE</v>
      </c>
      <c r="AB162" t="str">
        <f t="shared" si="47"/>
        <v>',
		'West Milledgeville GPC DF/SE</v>
      </c>
      <c r="AC162" t="str">
        <f t="shared" si="48"/>
        <v>',
		'West Milledgeville GPC DF/SE</v>
      </c>
      <c r="AD162" t="str">
        <f t="shared" si="49"/>
        <v>',
		0,
		(SELECT ID FROM Company WHERE Name LIKE 'Southern Company</v>
      </c>
      <c r="AE162" t="str">
        <f t="shared" si="50"/>
        <v>'),
		0,
		(SELECT ID FROM VendorDevice WHERE Name LIKE 'USI 2002</v>
      </c>
      <c r="AF162" t="str">
        <f t="shared" si="51"/>
        <v xml:space="preserve">'),
		(SELECT ID FROM Protocol WHERE Acronym LIKE 'Downloader'),
</v>
      </c>
      <c r="AG162" t="str">
        <f t="shared" si="52"/>
        <v xml:space="preserve">		(SELECT CONCAT('ftpType=0; connectionHostName=10.34.104.68:216</v>
      </c>
      <c r="AH162" t="str">
        <f t="shared" si="53"/>
        <v>; connectionUserName=anonymous; connectionPassword=anonymous; connectionProfileID=',(SELECT ID FROM ConnectionProfile WHERE Name LIKE 'USI DFR</v>
      </c>
      <c r="AI162" t="str">
        <f t="shared" si="54"/>
        <v>'),'; schedule=0 13 ***</v>
      </c>
      <c r="AJ162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62" t="str">
        <f t="shared" si="56"/>
        <v xml:space="preserve">		1,
		0,
		0,
		0,
		0,
		0,
		0,
		0,
		0,
		5000,
		0,
		0,
		1)
GO</v>
      </c>
    </row>
    <row r="163" spans="1:37" x14ac:dyDescent="0.25">
      <c r="A163">
        <v>357</v>
      </c>
      <c r="B163" t="s">
        <v>480</v>
      </c>
      <c r="C163" t="s">
        <v>207</v>
      </c>
      <c r="E163" s="3" t="s">
        <v>784</v>
      </c>
      <c r="F163" t="s">
        <v>629</v>
      </c>
      <c r="G163">
        <v>216</v>
      </c>
      <c r="H163" t="s">
        <v>953</v>
      </c>
      <c r="I163" s="2" t="s">
        <v>621</v>
      </c>
      <c r="J163" s="2" t="s">
        <v>621</v>
      </c>
      <c r="K163" s="2">
        <v>30000</v>
      </c>
      <c r="L163" s="2" t="s">
        <v>623</v>
      </c>
      <c r="M163" s="2" t="s">
        <v>630</v>
      </c>
      <c r="N163" s="2" t="s">
        <v>795</v>
      </c>
      <c r="O163" s="2" t="s">
        <v>618</v>
      </c>
      <c r="P163">
        <v>60000</v>
      </c>
      <c r="Q163">
        <v>60010</v>
      </c>
      <c r="R163" t="str">
        <f t="shared" si="38"/>
        <v>10.34.110.121:216</v>
      </c>
      <c r="S163" t="str">
        <f t="shared" si="39"/>
        <v>West Valdosta</v>
      </c>
      <c r="T163" t="str">
        <f t="shared" si="40"/>
        <v>West Valdosta</v>
      </c>
      <c r="U163" t="str">
        <f t="shared" si="41"/>
        <v>West Valdosta</v>
      </c>
      <c r="V163" t="str">
        <f t="shared" si="42"/>
        <v>WEST VALDOSTA</v>
      </c>
      <c r="W163" t="str">
        <f t="shared" si="43"/>
        <v>WEST_VALDOSTA</v>
      </c>
      <c r="Y163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63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63" t="str">
        <f t="shared" si="46"/>
        <v>LoadOrder, Enabled)
	VALUES
		((SELECT ID FROM Node WHERE Name LIKE 'Default'),
		'WEST_VALDOSTA</v>
      </c>
      <c r="AB163" t="str">
        <f t="shared" si="47"/>
        <v>',
		'West Valdosta DME GPC</v>
      </c>
      <c r="AC163" t="str">
        <f t="shared" si="48"/>
        <v>',
		'West Valdosta DME GPC</v>
      </c>
      <c r="AD163" t="str">
        <f t="shared" si="49"/>
        <v>',
		0,
		(SELECT ID FROM Company WHERE Name LIKE 'Southern Company</v>
      </c>
      <c r="AE163" t="str">
        <f t="shared" si="50"/>
        <v>'),
		0,
		(SELECT ID FROM VendorDevice WHERE Name LIKE 'USI 2002</v>
      </c>
      <c r="AF163" t="str">
        <f t="shared" si="51"/>
        <v xml:space="preserve">'),
		(SELECT ID FROM Protocol WHERE Acronym LIKE 'Downloader'),
</v>
      </c>
      <c r="AG163" t="str">
        <f t="shared" si="52"/>
        <v xml:space="preserve">		(SELECT CONCAT('ftpType=0; connectionHostName=10.34.110.121:216</v>
      </c>
      <c r="AH163" t="str">
        <f t="shared" si="53"/>
        <v>; connectionUserName=anonymous; connectionPassword=anonymous; connectionProfileID=',(SELECT ID FROM ConnectionProfile WHERE Name LIKE 'USI DFR</v>
      </c>
      <c r="AI163" t="str">
        <f t="shared" si="54"/>
        <v>'),'; schedule=0 13 ***</v>
      </c>
      <c r="AJ163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63" t="str">
        <f t="shared" si="56"/>
        <v xml:space="preserve">		1,
		0,
		0,
		0,
		0,
		0,
		0,
		0,
		0,
		5000,
		0,
		0,
		1)
GO</v>
      </c>
    </row>
    <row r="164" spans="1:37" x14ac:dyDescent="0.25">
      <c r="A164">
        <v>336</v>
      </c>
      <c r="B164" t="s">
        <v>479</v>
      </c>
      <c r="C164" t="s">
        <v>272</v>
      </c>
      <c r="E164" s="3" t="s">
        <v>785</v>
      </c>
      <c r="F164" t="s">
        <v>629</v>
      </c>
      <c r="G164">
        <v>21</v>
      </c>
      <c r="H164" t="s">
        <v>954</v>
      </c>
      <c r="I164" s="2" t="s">
        <v>621</v>
      </c>
      <c r="J164" s="2" t="s">
        <v>621</v>
      </c>
      <c r="K164" s="2">
        <v>30000</v>
      </c>
      <c r="L164" s="2" t="s">
        <v>623</v>
      </c>
      <c r="M164" s="2" t="s">
        <v>630</v>
      </c>
      <c r="N164" s="2" t="s">
        <v>795</v>
      </c>
      <c r="O164" s="2" t="s">
        <v>618</v>
      </c>
      <c r="R164" t="str">
        <f t="shared" si="38"/>
        <v>10.27.169.118:21</v>
      </c>
      <c r="S164" t="str">
        <f t="shared" si="39"/>
        <v>Wilson CT</v>
      </c>
      <c r="T164" t="str">
        <f t="shared" si="40"/>
        <v>Wilson CT</v>
      </c>
      <c r="U164" t="str">
        <f t="shared" si="41"/>
        <v>Wilson CT</v>
      </c>
      <c r="V164" t="str">
        <f t="shared" si="42"/>
        <v>WILSON CT</v>
      </c>
      <c r="W164" t="str">
        <f t="shared" si="43"/>
        <v>WILSON_CT</v>
      </c>
      <c r="Y164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64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64" t="str">
        <f t="shared" si="46"/>
        <v>LoadOrder, Enabled)
	VALUES
		((SELECT ID FROM Node WHERE Name LIKE 'Default'),
		'WILSON_CT</v>
      </c>
      <c r="AB164" t="str">
        <f t="shared" si="47"/>
        <v>',
		'Wilson CT GPC DME</v>
      </c>
      <c r="AC164" t="str">
        <f t="shared" si="48"/>
        <v>',
		'Wilson CT GPC DME</v>
      </c>
      <c r="AD164" t="str">
        <f t="shared" si="49"/>
        <v>',
		0,
		(SELECT ID FROM Company WHERE Name LIKE 'Southern Company</v>
      </c>
      <c r="AE164" t="str">
        <f t="shared" si="50"/>
        <v>'),
		0,
		(SELECT ID FROM VendorDevice WHERE Name LIKE 'USI 2002</v>
      </c>
      <c r="AF164" t="str">
        <f t="shared" si="51"/>
        <v xml:space="preserve">'),
		(SELECT ID FROM Protocol WHERE Acronym LIKE 'Downloader'),
</v>
      </c>
      <c r="AG164" t="str">
        <f t="shared" si="52"/>
        <v xml:space="preserve">		(SELECT CONCAT('ftpType=0; connectionHostName=10.27.169.118:21</v>
      </c>
      <c r="AH164" t="str">
        <f t="shared" si="53"/>
        <v>; connectionUserName=anonymous; connectionPassword=anonymous; connectionProfileID=',(SELECT ID FROM ConnectionProfile WHERE Name LIKE 'USI DFR</v>
      </c>
      <c r="AI164" t="str">
        <f t="shared" si="54"/>
        <v>'),'; schedule=0 13 ***</v>
      </c>
      <c r="AJ164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64" t="str">
        <f t="shared" si="56"/>
        <v xml:space="preserve">		1,
		0,
		0,
		0,
		0,
		0,
		0,
		0,
		0,
		5000,
		0,
		0,
		1)
GO</v>
      </c>
    </row>
    <row r="165" spans="1:37" x14ac:dyDescent="0.25">
      <c r="A165">
        <v>1020</v>
      </c>
      <c r="B165" t="s">
        <v>616</v>
      </c>
      <c r="C165" t="s">
        <v>26</v>
      </c>
      <c r="E165" s="3" t="s">
        <v>786</v>
      </c>
      <c r="F165" t="s">
        <v>629</v>
      </c>
      <c r="G165">
        <v>216</v>
      </c>
      <c r="H165" t="s">
        <v>955</v>
      </c>
      <c r="I165" s="2" t="s">
        <v>621</v>
      </c>
      <c r="J165" s="2" t="s">
        <v>621</v>
      </c>
      <c r="K165" s="2">
        <v>30000</v>
      </c>
      <c r="L165" s="2" t="s">
        <v>624</v>
      </c>
      <c r="M165" s="2" t="s">
        <v>630</v>
      </c>
      <c r="N165" s="2" t="s">
        <v>795</v>
      </c>
      <c r="O165" s="2" t="s">
        <v>619</v>
      </c>
      <c r="P165">
        <v>60000</v>
      </c>
      <c r="Q165">
        <v>60010</v>
      </c>
      <c r="R165" t="str">
        <f t="shared" si="38"/>
        <v>10.34.82.40:216</v>
      </c>
      <c r="S165" t="str">
        <f t="shared" si="39"/>
        <v>Wiregrass</v>
      </c>
      <c r="T165" t="str">
        <f t="shared" si="40"/>
        <v>Wiregrass</v>
      </c>
      <c r="U165" t="str">
        <f t="shared" si="41"/>
        <v>Wiregrass</v>
      </c>
      <c r="V165" t="str">
        <f t="shared" si="42"/>
        <v>WIREGRASS</v>
      </c>
      <c r="W165" t="str">
        <f t="shared" si="43"/>
        <v>WIREGRASS</v>
      </c>
      <c r="Y165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65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65" t="str">
        <f t="shared" si="46"/>
        <v>LoadOrder, Enabled)
	VALUES
		((SELECT ID FROM Node WHERE Name LIKE 'Default'),
		'WIREGRASS</v>
      </c>
      <c r="AB165" t="str">
        <f t="shared" si="47"/>
        <v>',
		'Wiregrass 230-DME</v>
      </c>
      <c r="AC165" t="str">
        <f t="shared" si="48"/>
        <v>',
		'Wiregrass 230-DME</v>
      </c>
      <c r="AD165" t="str">
        <f t="shared" si="49"/>
        <v>',
		0,
		(SELECT ID FROM Company WHERE Name LIKE 'Southern Company</v>
      </c>
      <c r="AE165" t="str">
        <f t="shared" si="50"/>
        <v>'),
		0,
		(SELECT ID FROM VendorDevice WHERE Name LIKE 'APP-601</v>
      </c>
      <c r="AF165" t="str">
        <f t="shared" si="51"/>
        <v xml:space="preserve">'),
		(SELECT ID FROM Protocol WHERE Acronym LIKE 'Downloader'),
</v>
      </c>
      <c r="AG165" t="str">
        <f t="shared" si="52"/>
        <v xml:space="preserve">		(SELECT CONCAT('ftpType=0; connectionHostName=10.34.82.40:216</v>
      </c>
      <c r="AH165" t="str">
        <f t="shared" si="53"/>
        <v>; connectionUserName=anonymous; connectionPassword=anonymous; connectionProfileID=',(SELECT ID FROM ConnectionProfile WHERE Name LIKE 'App DFR</v>
      </c>
      <c r="AI165" t="str">
        <f t="shared" si="54"/>
        <v>'),'; schedule=0 13 ***</v>
      </c>
      <c r="AJ165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65" t="str">
        <f t="shared" si="56"/>
        <v xml:space="preserve">		1,
		0,
		0,
		0,
		0,
		0,
		0,
		0,
		0,
		5000,
		0,
		0,
		1)
GO</v>
      </c>
    </row>
    <row r="166" spans="1:37" x14ac:dyDescent="0.25">
      <c r="A166">
        <v>312</v>
      </c>
      <c r="B166" t="s">
        <v>478</v>
      </c>
      <c r="C166" t="s">
        <v>128</v>
      </c>
      <c r="E166" s="3" t="s">
        <v>787</v>
      </c>
      <c r="F166" t="s">
        <v>629</v>
      </c>
      <c r="G166">
        <v>21</v>
      </c>
      <c r="H166" t="s">
        <v>956</v>
      </c>
      <c r="I166" s="2" t="s">
        <v>621</v>
      </c>
      <c r="J166" s="2" t="s">
        <v>621</v>
      </c>
      <c r="K166" s="2">
        <v>30000</v>
      </c>
      <c r="L166" s="2" t="s">
        <v>623</v>
      </c>
      <c r="M166" s="2" t="s">
        <v>630</v>
      </c>
      <c r="N166" s="2" t="s">
        <v>795</v>
      </c>
      <c r="O166" s="2" t="s">
        <v>618</v>
      </c>
      <c r="R166" t="str">
        <f t="shared" si="38"/>
        <v>10.27.167.90:21</v>
      </c>
      <c r="S166" t="str">
        <f t="shared" si="39"/>
        <v>Yates Common</v>
      </c>
      <c r="T166" t="str">
        <f t="shared" si="40"/>
        <v>Yates Common</v>
      </c>
      <c r="U166" t="str">
        <f t="shared" si="41"/>
        <v>Yates Common</v>
      </c>
      <c r="V166" t="str">
        <f t="shared" si="42"/>
        <v>YATES COMMON</v>
      </c>
      <c r="W166" t="str">
        <f t="shared" si="43"/>
        <v>YATES_COMMON</v>
      </c>
      <c r="Y166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66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66" t="str">
        <f t="shared" si="46"/>
        <v>LoadOrder, Enabled)
	VALUES
		((SELECT ID FROM Node WHERE Name LIKE 'Default'),
		'YATES_COMMON</v>
      </c>
      <c r="AB166" t="str">
        <f t="shared" si="47"/>
        <v>',
		'Yates Common DME GPC</v>
      </c>
      <c r="AC166" t="str">
        <f t="shared" si="48"/>
        <v>',
		'Yates Common DME GPC</v>
      </c>
      <c r="AD166" t="str">
        <f t="shared" si="49"/>
        <v>',
		0,
		(SELECT ID FROM Company WHERE Name LIKE 'Southern Company</v>
      </c>
      <c r="AE166" t="str">
        <f t="shared" si="50"/>
        <v>'),
		0,
		(SELECT ID FROM VendorDevice WHERE Name LIKE 'USI 2002</v>
      </c>
      <c r="AF166" t="str">
        <f t="shared" si="51"/>
        <v xml:space="preserve">'),
		(SELECT ID FROM Protocol WHERE Acronym LIKE 'Downloader'),
</v>
      </c>
      <c r="AG166" t="str">
        <f t="shared" si="52"/>
        <v xml:space="preserve">		(SELECT CONCAT('ftpType=0; connectionHostName=10.27.167.90:21</v>
      </c>
      <c r="AH166" t="str">
        <f t="shared" si="53"/>
        <v>; connectionUserName=anonymous; connectionPassword=anonymous; connectionProfileID=',(SELECT ID FROM ConnectionProfile WHERE Name LIKE 'USI DFR</v>
      </c>
      <c r="AI166" t="str">
        <f t="shared" si="54"/>
        <v>'),'; schedule=0 13 ***</v>
      </c>
      <c r="AJ166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66" t="str">
        <f t="shared" si="56"/>
        <v xml:space="preserve">		1,
		0,
		0,
		0,
		0,
		0,
		0,
		0,
		0,
		5000,
		0,
		0,
		1)
GO</v>
      </c>
    </row>
    <row r="167" spans="1:37" x14ac:dyDescent="0.25">
      <c r="B167" s="4" t="s">
        <v>958</v>
      </c>
      <c r="C167" s="4" t="s">
        <v>963</v>
      </c>
      <c r="D167" s="4"/>
      <c r="H167" s="4" t="s">
        <v>968</v>
      </c>
      <c r="I167" s="4" t="s">
        <v>973</v>
      </c>
      <c r="J167" s="4">
        <v>472377</v>
      </c>
      <c r="K167" s="6">
        <v>120000</v>
      </c>
      <c r="L167" s="4" t="s">
        <v>974</v>
      </c>
      <c r="M167" s="4" t="s">
        <v>975</v>
      </c>
      <c r="N167" s="4" t="s">
        <v>795</v>
      </c>
      <c r="O167" s="4" t="s">
        <v>976</v>
      </c>
      <c r="S167" t="str">
        <f t="shared" si="39"/>
        <v>CREEKSIDE_HIGHSCHOOL_PRIMARY</v>
      </c>
      <c r="T167" t="str">
        <f t="shared" si="40"/>
        <v>CREEKSIDE_HIGHSCHOOL_PRIMARY</v>
      </c>
      <c r="U167" t="str">
        <f t="shared" si="41"/>
        <v>CREEKSIDE_HIGHSCHOOL_PRIMARY</v>
      </c>
      <c r="V167" t="str">
        <f t="shared" si="42"/>
        <v>CREEKSIDE_HIGHSCHOOL_PRIMARY</v>
      </c>
      <c r="W167" t="str">
        <f t="shared" si="43"/>
        <v>CREEKSIDE_HIGHSCHOOL_PRIMARY</v>
      </c>
      <c r="Y167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67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67" t="str">
        <f t="shared" si="46"/>
        <v>LoadOrder, Enabled)
	VALUES
		((SELECT ID FROM Node WHERE Name LIKE 'Default'),
		'CREEKSIDE_HIGHSCHOOL_PRIMARY</v>
      </c>
      <c r="AB167" t="str">
        <f t="shared" si="47"/>
        <v>',
		'Creekside High School Primary Meter</v>
      </c>
      <c r="AC167" t="str">
        <f t="shared" si="48"/>
        <v>',
		'Creekside High School Primary Meter</v>
      </c>
      <c r="AD167" t="str">
        <f t="shared" si="49"/>
        <v>',
		0,
		(SELECT ID FROM Company WHERE Name LIKE 'Southern Company</v>
      </c>
      <c r="AE167" t="str">
        <f t="shared" si="50"/>
        <v>'),
		0,
		(SELECT ID FROM VendorDevice WHERE Name LIKE 'APP-501</v>
      </c>
      <c r="AF167" t="str">
        <f t="shared" si="51"/>
        <v xml:space="preserve">'),
		(SELECT ID FROM Protocol WHERE Acronym LIKE 'Downloader'),
</v>
      </c>
      <c r="AG167" t="str">
        <f t="shared" si="52"/>
        <v xml:space="preserve">		(SELECT CONCAT('ftpType=0; connectionHostName=10.34.180.97:2001</v>
      </c>
      <c r="AH167" t="str">
        <f t="shared" si="53"/>
        <v>; connectionUserName=anonymous; connectionPassword=anonymous; connectionProfileID=',(SELECT ID FROM ConnectionProfile WHERE Name LIKE 'ION</v>
      </c>
      <c r="AI167" t="str">
        <f t="shared" si="54"/>
        <v>'),'; schedule=0 11 ***</v>
      </c>
      <c r="AJ167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67" t="str">
        <f t="shared" si="56"/>
        <v xml:space="preserve">		1,
		0,
		0,
		0,
		0,
		0,
		0,
		0,
		0,
		5000,
		0,
		0,
		1)
GO</v>
      </c>
    </row>
    <row r="168" spans="1:37" x14ac:dyDescent="0.25">
      <c r="B168" s="4" t="s">
        <v>959</v>
      </c>
      <c r="C168" s="4" t="s">
        <v>964</v>
      </c>
      <c r="D168" s="4"/>
      <c r="H168" s="4" t="s">
        <v>969</v>
      </c>
      <c r="I168" s="4" t="s">
        <v>973</v>
      </c>
      <c r="J168" s="4">
        <v>472377</v>
      </c>
      <c r="K168" s="6">
        <v>120000</v>
      </c>
      <c r="L168" s="4" t="s">
        <v>974</v>
      </c>
      <c r="M168" s="4" t="s">
        <v>975</v>
      </c>
      <c r="N168" s="4" t="s">
        <v>795</v>
      </c>
      <c r="O168" s="4" t="s">
        <v>976</v>
      </c>
      <c r="S168" t="str">
        <f t="shared" si="39"/>
        <v>INTERFOR_THOMASTON_PRIMARY</v>
      </c>
      <c r="T168" t="str">
        <f t="shared" si="40"/>
        <v>INTERFOR_THOMASTON_PRIMARY</v>
      </c>
      <c r="U168" t="str">
        <f t="shared" si="41"/>
        <v>INTERFOR_THOMASTON_PRIMARY</v>
      </c>
      <c r="V168" t="str">
        <f t="shared" si="42"/>
        <v>INTERFOR_THOMASTON_PRIMARY</v>
      </c>
      <c r="W168" t="str">
        <f t="shared" si="43"/>
        <v>INTERFOR_THOMASTON_PRIMARY</v>
      </c>
      <c r="Y168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68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68" t="str">
        <f t="shared" si="46"/>
        <v>LoadOrder, Enabled)
	VALUES
		((SELECT ID FROM Node WHERE Name LIKE 'Default'),
		'INTERFOR_THOMASTON_PRIMARY</v>
      </c>
      <c r="AB168" t="str">
        <f t="shared" si="47"/>
        <v>',
		'Interfor Thomaston Primary Meter</v>
      </c>
      <c r="AC168" t="str">
        <f t="shared" si="48"/>
        <v>',
		'Interfor Thomaston Primary Meter</v>
      </c>
      <c r="AD168" t="str">
        <f t="shared" si="49"/>
        <v>',
		0,
		(SELECT ID FROM Company WHERE Name LIKE 'Southern Company</v>
      </c>
      <c r="AE168" t="str">
        <f t="shared" si="50"/>
        <v>'),
		0,
		(SELECT ID FROM VendorDevice WHERE Name LIKE 'APP-501</v>
      </c>
      <c r="AF168" t="str">
        <f t="shared" si="51"/>
        <v xml:space="preserve">'),
		(SELECT ID FROM Protocol WHERE Acronym LIKE 'Downloader'),
</v>
      </c>
      <c r="AG168" t="str">
        <f t="shared" si="52"/>
        <v xml:space="preserve">		(SELECT CONCAT('ftpType=0; connectionHostName=10.34.169.125:2001</v>
      </c>
      <c r="AH168" t="str">
        <f t="shared" si="53"/>
        <v>; connectionUserName=anonymous; connectionPassword=anonymous; connectionProfileID=',(SELECT ID FROM ConnectionProfile WHERE Name LIKE 'ION</v>
      </c>
      <c r="AI168" t="str">
        <f t="shared" si="54"/>
        <v>'),'; schedule=0 11 ***</v>
      </c>
      <c r="AJ168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68" t="str">
        <f t="shared" si="56"/>
        <v xml:space="preserve">		1,
		0,
		0,
		0,
		0,
		0,
		0,
		0,
		0,
		5000,
		0,
		0,
		1)
GO</v>
      </c>
    </row>
    <row r="169" spans="1:37" x14ac:dyDescent="0.25">
      <c r="B169" s="4" t="s">
        <v>960</v>
      </c>
      <c r="C169" s="4" t="s">
        <v>965</v>
      </c>
      <c r="D169" s="4"/>
      <c r="H169" s="4" t="s">
        <v>970</v>
      </c>
      <c r="I169" s="4" t="s">
        <v>973</v>
      </c>
      <c r="J169" s="4">
        <v>472377</v>
      </c>
      <c r="K169" s="6">
        <v>120000</v>
      </c>
      <c r="L169" s="4" t="s">
        <v>974</v>
      </c>
      <c r="M169" s="4" t="s">
        <v>975</v>
      </c>
      <c r="N169" s="4" t="s">
        <v>795</v>
      </c>
      <c r="O169" s="4" t="s">
        <v>976</v>
      </c>
      <c r="S169" t="str">
        <f t="shared" si="39"/>
        <v>ZCOLO_DATABANK_CASCADEHEIGHTS</v>
      </c>
      <c r="T169" t="str">
        <f t="shared" si="40"/>
        <v>ZCOLO_DATABANK_CASCADEHEIGHTS</v>
      </c>
      <c r="U169" t="str">
        <f t="shared" si="41"/>
        <v>ZCOLO_DATABANK_CASCADEHEIGHTS</v>
      </c>
      <c r="V169" t="str">
        <f t="shared" si="42"/>
        <v>ZCOLO_DATABANK_CASCADEHEIGHTS</v>
      </c>
      <c r="W169" t="str">
        <f t="shared" si="43"/>
        <v>ZCOLO_DATABANK_CASCADEHEIGHTS</v>
      </c>
      <c r="Y169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69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69" t="str">
        <f t="shared" si="46"/>
        <v>LoadOrder, Enabled)
	VALUES
		((SELECT ID FROM Node WHERE Name LIKE 'Default'),
		'ZCOLO_DATABANK_CASCADEHEIGHTS</v>
      </c>
      <c r="AB169" t="str">
        <f t="shared" si="47"/>
        <v>',
		'ZCOLO Databank Cascade Heights</v>
      </c>
      <c r="AC169" t="str">
        <f t="shared" si="48"/>
        <v>',
		'ZCOLO Databank Cascade Heights</v>
      </c>
      <c r="AD169" t="str">
        <f t="shared" si="49"/>
        <v>',
		0,
		(SELECT ID FROM Company WHERE Name LIKE 'Southern Company</v>
      </c>
      <c r="AE169" t="str">
        <f t="shared" si="50"/>
        <v>'),
		0,
		(SELECT ID FROM VendorDevice WHERE Name LIKE 'APP-501</v>
      </c>
      <c r="AF169" t="str">
        <f t="shared" si="51"/>
        <v xml:space="preserve">'),
		(SELECT ID FROM Protocol WHERE Acronym LIKE 'Downloader'),
</v>
      </c>
      <c r="AG169" t="str">
        <f t="shared" si="52"/>
        <v xml:space="preserve">		(SELECT CONCAT('ftpType=0; connectionHostName=10.34.163.233:2001</v>
      </c>
      <c r="AH169" t="str">
        <f t="shared" si="53"/>
        <v>; connectionUserName=anonymous; connectionPassword=anonymous; connectionProfileID=',(SELECT ID FROM ConnectionProfile WHERE Name LIKE 'ION</v>
      </c>
      <c r="AI169" t="str">
        <f t="shared" si="54"/>
        <v>'),'; schedule=0 11 ***</v>
      </c>
      <c r="AJ169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69" t="str">
        <f t="shared" si="56"/>
        <v xml:space="preserve">		1,
		0,
		0,
		0,
		0,
		0,
		0,
		0,
		0,
		5000,
		0,
		0,
		1)
GO</v>
      </c>
    </row>
    <row r="170" spans="1:37" x14ac:dyDescent="0.25">
      <c r="B170" s="4" t="s">
        <v>961</v>
      </c>
      <c r="C170" s="4" t="s">
        <v>966</v>
      </c>
      <c r="D170" s="4"/>
      <c r="H170" s="4" t="s">
        <v>971</v>
      </c>
      <c r="I170" s="4" t="s">
        <v>973</v>
      </c>
      <c r="J170" s="4">
        <v>472377</v>
      </c>
      <c r="K170" s="6">
        <v>120000</v>
      </c>
      <c r="L170" s="4" t="s">
        <v>974</v>
      </c>
      <c r="M170" s="4" t="s">
        <v>975</v>
      </c>
      <c r="N170" s="4" t="s">
        <v>795</v>
      </c>
      <c r="O170" s="4" t="s">
        <v>976</v>
      </c>
      <c r="S170" t="str">
        <f t="shared" si="39"/>
        <v>ZCOLO_DATABANK_UNIVERSITYCTR</v>
      </c>
      <c r="T170" t="str">
        <f t="shared" si="40"/>
        <v>ZCOLO_DATABANK_UNIVERSITYCTR</v>
      </c>
      <c r="U170" t="str">
        <f t="shared" si="41"/>
        <v>ZCOLO_DATABANK_UNIVERSITYCTR</v>
      </c>
      <c r="V170" t="str">
        <f t="shared" si="42"/>
        <v>ZCOLO_DATABANK_UNIVERSITYCTR</v>
      </c>
      <c r="W170" t="str">
        <f t="shared" si="43"/>
        <v>ZCOLO_DATABANK_UNIVERSITYCTR</v>
      </c>
      <c r="Y170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70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70" t="str">
        <f t="shared" si="46"/>
        <v>LoadOrder, Enabled)
	VALUES
		((SELECT ID FROM Node WHERE Name LIKE 'Default'),
		'ZCOLO_DATABANK_UNIVERSITYCTR</v>
      </c>
      <c r="AB170" t="str">
        <f t="shared" si="47"/>
        <v>',
		'ZCOLO Databank University Center</v>
      </c>
      <c r="AC170" t="str">
        <f t="shared" si="48"/>
        <v>',
		'ZCOLO Databank University Center</v>
      </c>
      <c r="AD170" t="str">
        <f t="shared" si="49"/>
        <v>',
		0,
		(SELECT ID FROM Company WHERE Name LIKE 'Southern Company</v>
      </c>
      <c r="AE170" t="str">
        <f t="shared" si="50"/>
        <v>'),
		0,
		(SELECT ID FROM VendorDevice WHERE Name LIKE 'APP-501</v>
      </c>
      <c r="AF170" t="str">
        <f t="shared" si="51"/>
        <v xml:space="preserve">'),
		(SELECT ID FROM Protocol WHERE Acronym LIKE 'Downloader'),
</v>
      </c>
      <c r="AG170" t="str">
        <f t="shared" si="52"/>
        <v xml:space="preserve">		(SELECT CONCAT('ftpType=0; connectionHostName=10.34.163.247:2001</v>
      </c>
      <c r="AH170" t="str">
        <f t="shared" si="53"/>
        <v>; connectionUserName=anonymous; connectionPassword=anonymous; connectionProfileID=',(SELECT ID FROM ConnectionProfile WHERE Name LIKE 'ION</v>
      </c>
      <c r="AI170" t="str">
        <f t="shared" si="54"/>
        <v>'),'; schedule=0 11 ***</v>
      </c>
      <c r="AJ170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70" t="str">
        <f t="shared" si="56"/>
        <v xml:space="preserve">		1,
		0,
		0,
		0,
		0,
		0,
		0,
		0,
		0,
		5000,
		0,
		0,
		1)
GO</v>
      </c>
    </row>
    <row r="171" spans="1:37" x14ac:dyDescent="0.25">
      <c r="B171" s="4" t="s">
        <v>962</v>
      </c>
      <c r="C171" s="4" t="s">
        <v>967</v>
      </c>
      <c r="D171" s="4"/>
      <c r="H171" s="5" t="s">
        <v>972</v>
      </c>
      <c r="I171" s="4" t="s">
        <v>973</v>
      </c>
      <c r="J171" s="4">
        <v>472377</v>
      </c>
      <c r="K171" s="6">
        <v>120000</v>
      </c>
      <c r="L171" s="4" t="s">
        <v>974</v>
      </c>
      <c r="M171" s="4" t="s">
        <v>975</v>
      </c>
      <c r="N171" s="4" t="s">
        <v>795</v>
      </c>
      <c r="O171" s="4" t="s">
        <v>976</v>
      </c>
      <c r="S171" t="str">
        <f t="shared" si="39"/>
        <v>VULCAN_CONSTRUCTION_JULIETTE</v>
      </c>
      <c r="T171" t="str">
        <f t="shared" si="40"/>
        <v>VULCAN_CONSTRUCTION_JULIETTE</v>
      </c>
      <c r="U171" t="str">
        <f t="shared" si="41"/>
        <v>VULCAN_CONSTRUCTION_JULIETTE</v>
      </c>
      <c r="V171" t="str">
        <f t="shared" si="42"/>
        <v>VULCAN_CONSTRUCTION_JULIETTE</v>
      </c>
      <c r="W171" t="str">
        <f t="shared" si="43"/>
        <v>VULCAN_CONSTRUCTION_JULIETTE</v>
      </c>
      <c r="Y171" t="str">
        <f t="shared" si="44"/>
        <v xml:space="preserve">INSERT INTO Device
	(NodeID, Acronym, Name, OriginalSource, IsConcentrator, CompanyID, AccessID, VendorDeviceID, ProtocolID, ConnectionString, FramesPerSecond, TimeAdjustmentTicks, </v>
      </c>
      <c r="Z171" t="str">
        <f t="shared" si="45"/>
        <v xml:space="preserve">DataLossInterval, AllowedParsingExceptions, ParsingExceptionWindow, DelayedConnectionInterval, AllowUseOfCachedConfiguration, AutoStartDataParsingSequence, SkipDisableRealTimeData, MeasurementReportingInterval, ConnectOnDemand, </v>
      </c>
      <c r="AA171" t="str">
        <f t="shared" si="46"/>
        <v>LoadOrder, Enabled)
	VALUES
		((SELECT ID FROM Node WHERE Name LIKE 'Default'),
		'VULCAN_CONSTRUCTION_JULIETTE</v>
      </c>
      <c r="AB171" t="str">
        <f t="shared" si="47"/>
        <v>',
		'Vulcan Construction Materials Juliette</v>
      </c>
      <c r="AC171" t="str">
        <f t="shared" si="48"/>
        <v>',
		'Vulcan Construction Materials Juliette</v>
      </c>
      <c r="AD171" t="str">
        <f t="shared" si="49"/>
        <v>',
		0,
		(SELECT ID FROM Company WHERE Name LIKE 'Southern Company</v>
      </c>
      <c r="AE171" t="str">
        <f t="shared" si="50"/>
        <v>'),
		0,
		(SELECT ID FROM VendorDevice WHERE Name LIKE 'APP-501</v>
      </c>
      <c r="AF171" t="str">
        <f t="shared" si="51"/>
        <v xml:space="preserve">'),
		(SELECT ID FROM Protocol WHERE Acronym LIKE 'Downloader'),
</v>
      </c>
      <c r="AG171" t="str">
        <f t="shared" si="52"/>
        <v xml:space="preserve">		(SELECT CONCAT('ftpType=0; connectionHostName=10.34.168.215:2001</v>
      </c>
      <c r="AH171" t="str">
        <f t="shared" si="53"/>
        <v>; connectionUserName=anonymous; connectionPassword=anonymous; connectionProfileID=',(SELECT ID FROM ConnectionProfile WHERE Name LIKE 'ION</v>
      </c>
      <c r="AI171" t="str">
        <f t="shared" si="54"/>
        <v>'),'; schedule=0 11 ***</v>
      </c>
      <c r="AJ171" t="str">
        <f t="shared" si="55"/>
        <v xml:space="preserve">; useDialUp=false; dialUpEntryName=; dialUpNumber=; dialUpUserName=; dialUpPassword=; dialUpRetries=3; dialUpTimeout=90; connectionTimeout=30000; logConnectionMessages=false')),
</v>
      </c>
      <c r="AK171" t="str">
        <f t="shared" si="56"/>
        <v xml:space="preserve">		1,
		0,
		0,
		0,
		0,
		0,
		0,
		0,
		0,
		5000,
		0,
		0,
		1)
GO</v>
      </c>
    </row>
  </sheetData>
  <autoFilter ref="A1:Q166" xr:uid="{CC485726-346F-4803-8236-C0E064D8902E}">
    <sortState xmlns:xlrd2="http://schemas.microsoft.com/office/spreadsheetml/2017/richdata2" ref="A2:Q168">
      <sortCondition ref="B1"/>
    </sortState>
  </autoFilter>
  <dataConsolidate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A7914-9ACA-42F5-9B21-079644FDF3F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Sheet1!TransferReport</vt:lpstr>
      <vt:lpstr>Sheet1!TransferReport_1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Dunay, Doug G.</dc:creator>
  <cp:lastModifiedBy>Erika Wills</cp:lastModifiedBy>
  <dcterms:created xsi:type="dcterms:W3CDTF">2024-10-09T18:18:43Z</dcterms:created>
  <dcterms:modified xsi:type="dcterms:W3CDTF">2024-10-30T18:07:20Z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3826ce-7c18-471d-9596-93de5bae332e_Enabled">
    <vt:lpwstr>true</vt:lpwstr>
  </property>
  <property fmtid="{D5CDD505-2E9C-101B-9397-08002B2CF9AE}" pid="3" name="MSIP_Label_ed3826ce-7c18-471d-9596-93de5bae332e_SetDate">
    <vt:lpwstr>2024-10-09T18:43:37Z</vt:lpwstr>
  </property>
  <property fmtid="{D5CDD505-2E9C-101B-9397-08002B2CF9AE}" pid="4" name="MSIP_Label_ed3826ce-7c18-471d-9596-93de5bae332e_Method">
    <vt:lpwstr>Standard</vt:lpwstr>
  </property>
  <property fmtid="{D5CDD505-2E9C-101B-9397-08002B2CF9AE}" pid="5" name="MSIP_Label_ed3826ce-7c18-471d-9596-93de5bae332e_Name">
    <vt:lpwstr>Internal</vt:lpwstr>
  </property>
  <property fmtid="{D5CDD505-2E9C-101B-9397-08002B2CF9AE}" pid="6" name="MSIP_Label_ed3826ce-7c18-471d-9596-93de5bae332e_SiteId">
    <vt:lpwstr>c0a02e2d-1186-410a-8895-0a4a252ebf17</vt:lpwstr>
  </property>
  <property fmtid="{D5CDD505-2E9C-101B-9397-08002B2CF9AE}" pid="7" name="MSIP_Label_ed3826ce-7c18-471d-9596-93de5bae332e_ActionId">
    <vt:lpwstr>2ad897f4-6bb7-45e9-8e46-61710250c7f6</vt:lpwstr>
  </property>
  <property fmtid="{D5CDD505-2E9C-101B-9397-08002B2CF9AE}" pid="8" name="MSIP_Label_ed3826ce-7c18-471d-9596-93de5bae332e_ContentBits">
    <vt:lpwstr>0</vt:lpwstr>
  </property>
</Properties>
</file>