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Documents/Client docs/First Energy/"/>
    </mc:Choice>
  </mc:AlternateContent>
  <xr:revisionPtr revIDLastSave="0" documentId="8_{A447171D-67D1-4A9F-BAF8-42199C08BB51}" xr6:coauthVersionLast="47" xr6:coauthVersionMax="47" xr10:uidLastSave="{00000000-0000-0000-0000-000000000000}"/>
  <bookViews>
    <workbookView xWindow="-120" yWindow="-120" windowWidth="29040" windowHeight="15720" xr2:uid="{BF90453C-5235-4EA7-86B8-FA13C97EEC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  <c r="AG4" i="1"/>
  <c r="AG5" i="1"/>
  <c r="AG6" i="1"/>
  <c r="AG7" i="1"/>
  <c r="AG8" i="1"/>
  <c r="AG9" i="1"/>
  <c r="AF3" i="1"/>
  <c r="AF4" i="1"/>
  <c r="AF5" i="1"/>
  <c r="AF6" i="1"/>
  <c r="AF7" i="1"/>
  <c r="AF8" i="1"/>
  <c r="AF9" i="1"/>
  <c r="AE3" i="1"/>
  <c r="AE4" i="1"/>
  <c r="AE5" i="1"/>
  <c r="AE6" i="1"/>
  <c r="AE7" i="1"/>
  <c r="AE8" i="1"/>
  <c r="AE9" i="1"/>
  <c r="AD3" i="1"/>
  <c r="AD4" i="1"/>
  <c r="AD5" i="1"/>
  <c r="AD6" i="1"/>
  <c r="AD7" i="1"/>
  <c r="AD8" i="1"/>
  <c r="AD9" i="1"/>
  <c r="AC3" i="1"/>
  <c r="AC4" i="1"/>
  <c r="AC5" i="1"/>
  <c r="AC6" i="1"/>
  <c r="AC7" i="1"/>
  <c r="AC8" i="1"/>
  <c r="AC9" i="1"/>
  <c r="AB3" i="1"/>
  <c r="AB4" i="1"/>
  <c r="AB5" i="1"/>
  <c r="AB6" i="1"/>
  <c r="AB7" i="1"/>
  <c r="AB8" i="1"/>
  <c r="AB9" i="1"/>
  <c r="AA3" i="1"/>
  <c r="AA4" i="1"/>
  <c r="AA5" i="1"/>
  <c r="AA6" i="1"/>
  <c r="AA7" i="1"/>
  <c r="AA8" i="1"/>
  <c r="AA9" i="1"/>
  <c r="Z3" i="1"/>
  <c r="Z4" i="1"/>
  <c r="Z5" i="1"/>
  <c r="Z6" i="1"/>
  <c r="Z7" i="1"/>
  <c r="Z8" i="1"/>
  <c r="Z9" i="1"/>
  <c r="Y3" i="1"/>
  <c r="Y4" i="1"/>
  <c r="Y5" i="1"/>
  <c r="Y6" i="1"/>
  <c r="Y7" i="1"/>
  <c r="Y8" i="1"/>
  <c r="Y9" i="1"/>
  <c r="X3" i="1"/>
  <c r="X4" i="1"/>
  <c r="X5" i="1"/>
  <c r="X6" i="1"/>
  <c r="X7" i="1"/>
  <c r="X8" i="1"/>
  <c r="X9" i="1"/>
  <c r="AG2" i="1"/>
  <c r="AF2" i="1"/>
  <c r="AD2" i="1"/>
  <c r="AE2" i="1"/>
  <c r="AC2" i="1"/>
  <c r="AB2" i="1"/>
  <c r="AA2" i="1"/>
  <c r="Z2" i="1"/>
  <c r="Y2" i="1"/>
  <c r="X2" i="1"/>
</calcChain>
</file>

<file path=xl/sharedStrings.xml><?xml version="1.0" encoding="utf-8"?>
<sst xmlns="http://schemas.openxmlformats.org/spreadsheetml/2006/main" count="54" uniqueCount="46">
  <si>
    <t>HUMMEL-Q11</t>
  </si>
  <si>
    <t>Hummel - CEI - 138kV Q11 (AoV)</t>
  </si>
  <si>
    <t>connectionHostName=10.98.67.80;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t>
  </si>
  <si>
    <t>AVON-Q11</t>
  </si>
  <si>
    <t>Avon - CEI - 138kV Q11 (AoV)</t>
  </si>
  <si>
    <t>connectionHostName=10.98.67.8;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t>
  </si>
  <si>
    <t>ELDEN-TR71</t>
  </si>
  <si>
    <t>Elden - CEI - 13.8kV TR71 (AoV)</t>
  </si>
  <si>
    <t>connectionHostName=10.98.67.116;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t>
  </si>
  <si>
    <t>PV-Q12</t>
  </si>
  <si>
    <t>Pleasant Valley - CEI - 138kV Q12</t>
  </si>
  <si>
    <t>ftpType=0; connectionHostName=10.78.134.5;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t>
  </si>
  <si>
    <t>PV-Q13</t>
  </si>
  <si>
    <t>Pleasant Valley - CEI - 138kV Q13</t>
  </si>
  <si>
    <t>ftpType=0; connectionHostName=10.78.134.6;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t>
  </si>
  <si>
    <t>HARDING-Q12</t>
  </si>
  <si>
    <t>Harding - CEI - 183kV Q12</t>
  </si>
  <si>
    <t>ftpType=0; connectionHostName=10.78.128.134;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t>
  </si>
  <si>
    <t>HARDING-Q13</t>
  </si>
  <si>
    <t>Harding - CEI - 183kV Q13</t>
  </si>
  <si>
    <t>ftpType=0; connectionHostName=10.78.128.135;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t>
  </si>
  <si>
    <t>CAET-SEL735-W1</t>
  </si>
  <si>
    <t>CAET - SEL735 - Tesco Rack W1</t>
  </si>
  <si>
    <t>ftpType=0; connectionHostName=10.89.3.2; connectionUserName=FTPUSER; connectionPassword=; connectionProfileID=1; schedule=0 0 * * *; useDialUp=false; dialUpEntryName=; dialUpNumber=; dialUpUserName=; dialUpPassword=; dialUpRetries=3; dialUpTimeout=90; connectionTimeout=30000; logConnectionMessages=false</t>
  </si>
  <si>
    <t>Acronym</t>
  </si>
  <si>
    <t>Name</t>
  </si>
  <si>
    <t>OriginalSource</t>
  </si>
  <si>
    <t>IsConcentrator</t>
  </si>
  <si>
    <t>CompanyID</t>
  </si>
  <si>
    <t>AccessID</t>
  </si>
  <si>
    <t>VendorDeviceID</t>
  </si>
  <si>
    <t>ProtocolID</t>
  </si>
  <si>
    <t>ConnectionString</t>
  </si>
  <si>
    <t>FramesPerSecond</t>
  </si>
  <si>
    <t>TimeAdjustmentTicks</t>
  </si>
  <si>
    <t>DataLossInterval</t>
  </si>
  <si>
    <t>AllowedParsingExceptions</t>
  </si>
  <si>
    <t>ParsingExceptionWindow</t>
  </si>
  <si>
    <t>DelayedConnectionInterval</t>
  </si>
  <si>
    <t>AllowUseOfCachedConfiguration</t>
  </si>
  <si>
    <t>AutoStartDataParsingSequence</t>
  </si>
  <si>
    <t>SkipDisableRealTimeData</t>
  </si>
  <si>
    <t>MeasurementReportingInterval</t>
  </si>
  <si>
    <t>ConnectOnDemand</t>
  </si>
  <si>
    <t>LoadOrder</t>
  </si>
  <si>
    <t>Enabled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</si>
</sst>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9570C-2DBC-4015-8EAC-F69029CDA0B8}">
  <dimension ref="A1:AG9"/>
  <sheetViews>
    <sheetView tabSelected="1" topLeftCell="I1" workbookViewId="0">
      <selection activeCell="X2" sqref="X2:AG9"/>
    </sheetView>
  </sheetViews>
  <sheetFormatPr defaultRowHeight="15" x14ac:dyDescent="0.25"/>
  <cols>
    <col min="1" max="1" width="15.42578125" bestFit="1" customWidth="1"/>
    <col min="2" max="3" width="30" bestFit="1" customWidth="1"/>
    <col min="4" max="4" width="2" bestFit="1" customWidth="1"/>
    <col min="5" max="5" width="3" bestFit="1" customWidth="1"/>
    <col min="6" max="7" width="2" bestFit="1" customWidth="1"/>
    <col min="8" max="8" width="3" bestFit="1" customWidth="1"/>
    <col min="9" max="9" width="255.5703125" customWidth="1"/>
    <col min="10" max="18" width="2" bestFit="1" customWidth="1"/>
    <col min="19" max="19" width="5" bestFit="1" customWidth="1"/>
    <col min="20" max="22" width="2" bestFit="1" customWidth="1"/>
    <col min="23" max="23" width="15.5703125" bestFit="1" customWidth="1"/>
  </cols>
  <sheetData>
    <row r="1" spans="1:33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</row>
    <row r="2" spans="1:33" x14ac:dyDescent="0.25">
      <c r="A2" t="s">
        <v>0</v>
      </c>
      <c r="B2" t="s">
        <v>1</v>
      </c>
      <c r="C2" t="s">
        <v>1</v>
      </c>
      <c r="D2">
        <v>0</v>
      </c>
      <c r="E2">
        <v>11</v>
      </c>
      <c r="F2">
        <v>0</v>
      </c>
      <c r="G2">
        <v>1</v>
      </c>
      <c r="H2">
        <v>16</v>
      </c>
      <c r="I2" t="s">
        <v>2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5000</v>
      </c>
      <c r="T2">
        <v>0</v>
      </c>
      <c r="U2">
        <v>0</v>
      </c>
      <c r="V2">
        <v>1</v>
      </c>
      <c r="X2" t="str">
        <f>"INSERT INTO Device
	(NodeID, Acronym, Name, OriginalSource, IsConcentrator, CompanyID, AccessID, VendorDeviceID, ProtocolID, ConnectionString, FramesPerSecond, TimeAdjustmentTicks, "</f>
        <v xml:space="preserve">INSERT INTO Device
	(NodeID, Acronym, Name, OriginalSource, IsConcentrator, CompanyID, AccessID, VendorDeviceID, ProtocolID, ConnectionString, FramesPerSecond, TimeAdjustmentTicks, </v>
      </c>
      <c r="Y2" t="str">
        <f>"DataLossInterval, AllowedParsingExceptions, ParsingExceptionWindow, DelayedConnectionInterval, AllowUseOfCachedConfiguration, AutoStartDataParsingSequence, SkipDisableRealTimeData, MeasurementReportingInterval, ConnectOnDemand, "</f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Z2" t="str">
        <f>"LoadOrder, Enabled)
	VALUES
		((SELECT ID FROM Node WHERE Name LIKE 'Default'),
		'"&amp;A2</f>
        <v>LoadOrder, Enabled)
	VALUES
		((SELECT ID FROM Node WHERE Name LIKE 'Default'),
		'HUMMEL-Q11</v>
      </c>
      <c r="AA2" t="str">
        <f>"',
		'"&amp;B2</f>
        <v>',
		'Hummel - CEI - 138kV Q11 (AoV)</v>
      </c>
      <c r="AB2" t="str">
        <f>"',
		'"&amp;B2</f>
        <v>',
		'Hummel - CEI - 138kV Q11 (AoV)</v>
      </c>
      <c r="AC2" t="str">
        <f>"',
		0,
		(SELECT ID FROM Company WHERE Name LIKE 'First Energy"</f>
        <v>',
		0,
		(SELECT ID FROM Company WHERE Name LIKE 'First Energy</v>
      </c>
      <c r="AD2" t="str">
        <f>"'),
		0,
		1"</f>
        <v>'),
		0,
		1</v>
      </c>
      <c r="AE2" t="str">
        <f>"',
		(SELECT ID FROM Protocol WHERE Acronym LIKE 'Downloader'),
"</f>
        <v xml:space="preserve">',
		(SELECT ID FROM Protocol WHERE Acronym LIKE 'Downloader'),
</v>
      </c>
      <c r="AF2" t="str">
        <f>"'"&amp;I2</f>
        <v>'connectionHostName=10.98.67.80;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v>
      </c>
      <c r="AG2" t="str">
        <f>"',
		1,
		0,
		0,
		0,
		0,
		0,
		0,
		0,
		0,
		5000,
		0,
		0,
		1)
GO"</f>
        <v>',
		1,
		0,
		0,
		0,
		0,
		0,
		0,
		0,
		0,
		5000,
		0,
		0,
		1)
GO</v>
      </c>
    </row>
    <row r="3" spans="1:33" x14ac:dyDescent="0.25">
      <c r="A3" t="s">
        <v>3</v>
      </c>
      <c r="B3" t="s">
        <v>4</v>
      </c>
      <c r="C3" t="s">
        <v>4</v>
      </c>
      <c r="D3">
        <v>0</v>
      </c>
      <c r="E3">
        <v>11</v>
      </c>
      <c r="F3">
        <v>0</v>
      </c>
      <c r="G3">
        <v>1</v>
      </c>
      <c r="H3">
        <v>16</v>
      </c>
      <c r="I3" t="s">
        <v>5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5000</v>
      </c>
      <c r="T3">
        <v>0</v>
      </c>
      <c r="U3">
        <v>0</v>
      </c>
      <c r="V3">
        <v>1</v>
      </c>
      <c r="X3" t="str">
        <f t="shared" ref="X3:X9" si="0">"INSERT INTO Device
	(NodeID, Acronym, Name, OriginalSource, IsConcentrator, CompanyID, AccessID, VendorDeviceID, ProtocolID, ConnectionString, FramesPerSecond, TimeAdjustmentTicks, "</f>
        <v xml:space="preserve">INSERT INTO Device
	(NodeID, Acronym, Name, OriginalSource, IsConcentrator, CompanyID, AccessID, VendorDeviceID, ProtocolID, ConnectionString, FramesPerSecond, TimeAdjustmentTicks, </v>
      </c>
      <c r="Y3" t="str">
        <f t="shared" ref="Y3:Y9" si="1">"DataLossInterval, AllowedParsingExceptions, ParsingExceptionWindow, DelayedConnectionInterval, AllowUseOfCachedConfiguration, AutoStartDataParsingSequence, SkipDisableRealTimeData, MeasurementReportingInterval, ConnectOnDemand, "</f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Z3" t="str">
        <f t="shared" ref="Z3:Z9" si="2">"LoadOrder, Enabled)
	VALUES
		((SELECT ID FROM Node WHERE Name LIKE 'Default'),
		'"&amp;A3</f>
        <v>LoadOrder, Enabled)
	VALUES
		((SELECT ID FROM Node WHERE Name LIKE 'Default'),
		'AVON-Q11</v>
      </c>
      <c r="AA3" t="str">
        <f t="shared" ref="AA3:AA9" si="3">"',
		'"&amp;B3</f>
        <v>',
		'Avon - CEI - 138kV Q11 (AoV)</v>
      </c>
      <c r="AB3" t="str">
        <f t="shared" ref="AB3:AB9" si="4">"',
		'"&amp;B3</f>
        <v>',
		'Avon - CEI - 138kV Q11 (AoV)</v>
      </c>
      <c r="AC3" t="str">
        <f t="shared" ref="AC3:AC9" si="5">"',
		0,
		(SELECT ID FROM Company WHERE Name LIKE 'First Energy"</f>
        <v>',
		0,
		(SELECT ID FROM Company WHERE Name LIKE 'First Energy</v>
      </c>
      <c r="AD3" t="str">
        <f t="shared" ref="AD3:AD9" si="6">"'),
		0,
		1"</f>
        <v>'),
		0,
		1</v>
      </c>
      <c r="AE3" t="str">
        <f t="shared" ref="AE3:AE9" si="7">"',
		(SELECT ID FROM Protocol WHERE Acronym LIKE 'Downloader'),
"</f>
        <v xml:space="preserve">',
		(SELECT ID FROM Protocol WHERE Acronym LIKE 'Downloader'),
</v>
      </c>
      <c r="AF3" t="str">
        <f t="shared" ref="AF3:AF9" si="8">"'"&amp;I3</f>
        <v>'connectionHostName=10.98.67.8;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v>
      </c>
      <c r="AG3" t="str">
        <f t="shared" ref="AG3:AG9" si="9">"',
		1,
		0,
		0,
		0,
		0,
		0,
		0,
		0,
		0,
		5000,
		0,
		0,
		1)
GO"</f>
        <v>',
		1,
		0,
		0,
		0,
		0,
		0,
		0,
		0,
		0,
		5000,
		0,
		0,
		1)
GO</v>
      </c>
    </row>
    <row r="4" spans="1:33" x14ac:dyDescent="0.25">
      <c r="A4" t="s">
        <v>6</v>
      </c>
      <c r="B4" t="s">
        <v>7</v>
      </c>
      <c r="C4" t="s">
        <v>7</v>
      </c>
      <c r="D4">
        <v>0</v>
      </c>
      <c r="E4">
        <v>11</v>
      </c>
      <c r="F4">
        <v>0</v>
      </c>
      <c r="G4">
        <v>1</v>
      </c>
      <c r="H4">
        <v>16</v>
      </c>
      <c r="I4" t="s">
        <v>8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5000</v>
      </c>
      <c r="T4">
        <v>0</v>
      </c>
      <c r="U4">
        <v>0</v>
      </c>
      <c r="V4">
        <v>1</v>
      </c>
      <c r="X4" t="str">
        <f t="shared" si="0"/>
        <v xml:space="preserve">INSERT INTO Device
	(NodeID, Acronym, Name, OriginalSource, IsConcentrator, CompanyID, AccessID, VendorDeviceID, ProtocolID, ConnectionString, FramesPerSecond, TimeAdjustmentTicks, </v>
      </c>
      <c r="Y4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Z4" t="str">
        <f t="shared" si="2"/>
        <v>LoadOrder, Enabled)
	VALUES
		((SELECT ID FROM Node WHERE Name LIKE 'Default'),
		'ELDEN-TR71</v>
      </c>
      <c r="AA4" t="str">
        <f t="shared" si="3"/>
        <v>',
		'Elden - CEI - 13.8kV TR71 (AoV)</v>
      </c>
      <c r="AB4" t="str">
        <f t="shared" si="4"/>
        <v>',
		'Elden - CEI - 13.8kV TR71 (AoV)</v>
      </c>
      <c r="AC4" t="str">
        <f t="shared" si="5"/>
        <v>',
		0,
		(SELECT ID FROM Company WHERE Name LIKE 'First Energy</v>
      </c>
      <c r="AD4" t="str">
        <f t="shared" si="6"/>
        <v>'),
		0,
		1</v>
      </c>
      <c r="AE4" t="str">
        <f t="shared" si="7"/>
        <v xml:space="preserve">',
		(SELECT ID FROM Protocol WHERE Acronym LIKE 'Downloader'),
</v>
      </c>
      <c r="AF4" t="str">
        <f t="shared" si="8"/>
        <v>'connectionHostName=10.98.67.116;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v>
      </c>
      <c r="AG4" t="str">
        <f t="shared" si="9"/>
        <v>',
		1,
		0,
		0,
		0,
		0,
		0,
		0,
		0,
		0,
		5000,
		0,
		0,
		1)
GO</v>
      </c>
    </row>
    <row r="5" spans="1:33" x14ac:dyDescent="0.25">
      <c r="A5" t="s">
        <v>9</v>
      </c>
      <c r="B5" t="s">
        <v>10</v>
      </c>
      <c r="C5" t="s">
        <v>10</v>
      </c>
      <c r="D5">
        <v>0</v>
      </c>
      <c r="E5">
        <v>11</v>
      </c>
      <c r="F5">
        <v>0</v>
      </c>
      <c r="G5">
        <v>1</v>
      </c>
      <c r="H5">
        <v>16</v>
      </c>
      <c r="I5" t="s">
        <v>11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5000</v>
      </c>
      <c r="T5">
        <v>0</v>
      </c>
      <c r="U5">
        <v>0</v>
      </c>
      <c r="V5">
        <v>1</v>
      </c>
      <c r="X5" t="str">
        <f t="shared" si="0"/>
        <v xml:space="preserve">INSERT INTO Device
	(NodeID, Acronym, Name, OriginalSource, IsConcentrator, CompanyID, AccessID, VendorDeviceID, ProtocolID, ConnectionString, FramesPerSecond, TimeAdjustmentTicks, </v>
      </c>
      <c r="Y5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Z5" t="str">
        <f t="shared" si="2"/>
        <v>LoadOrder, Enabled)
	VALUES
		((SELECT ID FROM Node WHERE Name LIKE 'Default'),
		'PV-Q12</v>
      </c>
      <c r="AA5" t="str">
        <f t="shared" si="3"/>
        <v>',
		'Pleasant Valley - CEI - 138kV Q12</v>
      </c>
      <c r="AB5" t="str">
        <f t="shared" si="4"/>
        <v>',
		'Pleasant Valley - CEI - 138kV Q12</v>
      </c>
      <c r="AC5" t="str">
        <f t="shared" si="5"/>
        <v>',
		0,
		(SELECT ID FROM Company WHERE Name LIKE 'First Energy</v>
      </c>
      <c r="AD5" t="str">
        <f t="shared" si="6"/>
        <v>'),
		0,
		1</v>
      </c>
      <c r="AE5" t="str">
        <f t="shared" si="7"/>
        <v xml:space="preserve">',
		(SELECT ID FROM Protocol WHERE Acronym LIKE 'Downloader'),
</v>
      </c>
      <c r="AF5" t="str">
        <f t="shared" si="8"/>
        <v>'ftpType=0; connectionHostName=10.78.134.5;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v>
      </c>
      <c r="AG5" t="str">
        <f t="shared" si="9"/>
        <v>',
		1,
		0,
		0,
		0,
		0,
		0,
		0,
		0,
		0,
		5000,
		0,
		0,
		1)
GO</v>
      </c>
    </row>
    <row r="6" spans="1:33" x14ac:dyDescent="0.25">
      <c r="A6" t="s">
        <v>12</v>
      </c>
      <c r="B6" t="s">
        <v>13</v>
      </c>
      <c r="C6" t="s">
        <v>13</v>
      </c>
      <c r="D6">
        <v>0</v>
      </c>
      <c r="E6">
        <v>11</v>
      </c>
      <c r="F6">
        <v>0</v>
      </c>
      <c r="G6">
        <v>1</v>
      </c>
      <c r="H6">
        <v>16</v>
      </c>
      <c r="I6" t="s">
        <v>14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5000</v>
      </c>
      <c r="T6">
        <v>0</v>
      </c>
      <c r="U6">
        <v>0</v>
      </c>
      <c r="V6">
        <v>1</v>
      </c>
      <c r="X6" t="str">
        <f t="shared" si="0"/>
        <v xml:space="preserve">INSERT INTO Device
	(NodeID, Acronym, Name, OriginalSource, IsConcentrator, CompanyID, AccessID, VendorDeviceID, ProtocolID, ConnectionString, FramesPerSecond, TimeAdjustmentTicks, </v>
      </c>
      <c r="Y6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Z6" t="str">
        <f t="shared" si="2"/>
        <v>LoadOrder, Enabled)
	VALUES
		((SELECT ID FROM Node WHERE Name LIKE 'Default'),
		'PV-Q13</v>
      </c>
      <c r="AA6" t="str">
        <f t="shared" si="3"/>
        <v>',
		'Pleasant Valley - CEI - 138kV Q13</v>
      </c>
      <c r="AB6" t="str">
        <f t="shared" si="4"/>
        <v>',
		'Pleasant Valley - CEI - 138kV Q13</v>
      </c>
      <c r="AC6" t="str">
        <f t="shared" si="5"/>
        <v>',
		0,
		(SELECT ID FROM Company WHERE Name LIKE 'First Energy</v>
      </c>
      <c r="AD6" t="str">
        <f t="shared" si="6"/>
        <v>'),
		0,
		1</v>
      </c>
      <c r="AE6" t="str">
        <f t="shared" si="7"/>
        <v xml:space="preserve">',
		(SELECT ID FROM Protocol WHERE Acronym LIKE 'Downloader'),
</v>
      </c>
      <c r="AF6" t="str">
        <f t="shared" si="8"/>
        <v>'ftpType=0; connectionHostName=10.78.134.6;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v>
      </c>
      <c r="AG6" t="str">
        <f t="shared" si="9"/>
        <v>',
		1,
		0,
		0,
		0,
		0,
		0,
		0,
		0,
		0,
		5000,
		0,
		0,
		1)
GO</v>
      </c>
    </row>
    <row r="7" spans="1:33" x14ac:dyDescent="0.25">
      <c r="A7" t="s">
        <v>15</v>
      </c>
      <c r="B7" t="s">
        <v>16</v>
      </c>
      <c r="C7" t="s">
        <v>16</v>
      </c>
      <c r="D7">
        <v>0</v>
      </c>
      <c r="E7">
        <v>11</v>
      </c>
      <c r="F7">
        <v>0</v>
      </c>
      <c r="G7">
        <v>1</v>
      </c>
      <c r="H7">
        <v>16</v>
      </c>
      <c r="I7" t="s">
        <v>17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5000</v>
      </c>
      <c r="T7">
        <v>0</v>
      </c>
      <c r="U7">
        <v>0</v>
      </c>
      <c r="V7">
        <v>1</v>
      </c>
      <c r="X7" t="str">
        <f t="shared" si="0"/>
        <v xml:space="preserve">INSERT INTO Device
	(NodeID, Acronym, Name, OriginalSource, IsConcentrator, CompanyID, AccessID, VendorDeviceID, ProtocolID, ConnectionString, FramesPerSecond, TimeAdjustmentTicks, </v>
      </c>
      <c r="Y7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Z7" t="str">
        <f t="shared" si="2"/>
        <v>LoadOrder, Enabled)
	VALUES
		((SELECT ID FROM Node WHERE Name LIKE 'Default'),
		'HARDING-Q12</v>
      </c>
      <c r="AA7" t="str">
        <f t="shared" si="3"/>
        <v>',
		'Harding - CEI - 183kV Q12</v>
      </c>
      <c r="AB7" t="str">
        <f t="shared" si="4"/>
        <v>',
		'Harding - CEI - 183kV Q12</v>
      </c>
      <c r="AC7" t="str">
        <f t="shared" si="5"/>
        <v>',
		0,
		(SELECT ID FROM Company WHERE Name LIKE 'First Energy</v>
      </c>
      <c r="AD7" t="str">
        <f t="shared" si="6"/>
        <v>'),
		0,
		1</v>
      </c>
      <c r="AE7" t="str">
        <f t="shared" si="7"/>
        <v xml:space="preserve">',
		(SELECT ID FROM Protocol WHERE Acronym LIKE 'Downloader'),
</v>
      </c>
      <c r="AF7" t="str">
        <f t="shared" si="8"/>
        <v>'ftpType=0; connectionHostName=10.78.128.134;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v>
      </c>
      <c r="AG7" t="str">
        <f t="shared" si="9"/>
        <v>',
		1,
		0,
		0,
		0,
		0,
		0,
		0,
		0,
		0,
		5000,
		0,
		0,
		1)
GO</v>
      </c>
    </row>
    <row r="8" spans="1:33" x14ac:dyDescent="0.25">
      <c r="A8" t="s">
        <v>18</v>
      </c>
      <c r="B8" t="s">
        <v>19</v>
      </c>
      <c r="C8" t="s">
        <v>19</v>
      </c>
      <c r="D8">
        <v>0</v>
      </c>
      <c r="E8">
        <v>11</v>
      </c>
      <c r="F8">
        <v>0</v>
      </c>
      <c r="G8">
        <v>1</v>
      </c>
      <c r="H8">
        <v>16</v>
      </c>
      <c r="I8" t="s">
        <v>20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5000</v>
      </c>
      <c r="T8">
        <v>0</v>
      </c>
      <c r="U8">
        <v>0</v>
      </c>
      <c r="V8">
        <v>1</v>
      </c>
      <c r="X8" t="str">
        <f t="shared" si="0"/>
        <v xml:space="preserve">INSERT INTO Device
	(NodeID, Acronym, Name, OriginalSource, IsConcentrator, CompanyID, AccessID, VendorDeviceID, ProtocolID, ConnectionString, FramesPerSecond, TimeAdjustmentTicks, </v>
      </c>
      <c r="Y8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Z8" t="str">
        <f t="shared" si="2"/>
        <v>LoadOrder, Enabled)
	VALUES
		((SELECT ID FROM Node WHERE Name LIKE 'Default'),
		'HARDING-Q13</v>
      </c>
      <c r="AA8" t="str">
        <f t="shared" si="3"/>
        <v>',
		'Harding - CEI - 183kV Q13</v>
      </c>
      <c r="AB8" t="str">
        <f t="shared" si="4"/>
        <v>',
		'Harding - CEI - 183kV Q13</v>
      </c>
      <c r="AC8" t="str">
        <f t="shared" si="5"/>
        <v>',
		0,
		(SELECT ID FROM Company WHERE Name LIKE 'First Energy</v>
      </c>
      <c r="AD8" t="str">
        <f t="shared" si="6"/>
        <v>'),
		0,
		1</v>
      </c>
      <c r="AE8" t="str">
        <f t="shared" si="7"/>
        <v xml:space="preserve">',
		(SELECT ID FROM Protocol WHERE Acronym LIKE 'Downloader'),
</v>
      </c>
      <c r="AF8" t="str">
        <f t="shared" si="8"/>
        <v>'ftpType=0; connectionHostName=10.78.128.135; connectionUserName=FTPUSER; connectionPassword=&amp;AY4k9H&amp;; connectionProfileID=1; schedule=0 0 * * *; useDialUp=false; dialUpEntryName=; dialUpNumber=; dialUpUserName=; dialUpPassword=; dialUpRetries=3; dialUpTimeout=90; connectionTimeout=30000; logConnectionMessages=false</v>
      </c>
      <c r="AG8" t="str">
        <f t="shared" si="9"/>
        <v>',
		1,
		0,
		0,
		0,
		0,
		0,
		0,
		0,
		0,
		5000,
		0,
		0,
		1)
GO</v>
      </c>
    </row>
    <row r="9" spans="1:33" x14ac:dyDescent="0.25">
      <c r="A9" t="s">
        <v>21</v>
      </c>
      <c r="B9" t="s">
        <v>22</v>
      </c>
      <c r="C9" t="s">
        <v>22</v>
      </c>
      <c r="D9">
        <v>0</v>
      </c>
      <c r="E9">
        <v>11</v>
      </c>
      <c r="F9">
        <v>0</v>
      </c>
      <c r="G9">
        <v>1</v>
      </c>
      <c r="H9">
        <v>16</v>
      </c>
      <c r="I9" t="s">
        <v>23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5000</v>
      </c>
      <c r="T9">
        <v>0</v>
      </c>
      <c r="U9">
        <v>0</v>
      </c>
      <c r="V9">
        <v>1</v>
      </c>
      <c r="X9" t="str">
        <f t="shared" si="0"/>
        <v xml:space="preserve">INSERT INTO Device
	(NodeID, Acronym, Name, OriginalSource, IsConcentrator, CompanyID, AccessID, VendorDeviceID, ProtocolID, ConnectionString, FramesPerSecond, TimeAdjustmentTicks, </v>
      </c>
      <c r="Y9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Z9" t="str">
        <f t="shared" si="2"/>
        <v>LoadOrder, Enabled)
	VALUES
		((SELECT ID FROM Node WHERE Name LIKE 'Default'),
		'CAET-SEL735-W1</v>
      </c>
      <c r="AA9" t="str">
        <f t="shared" si="3"/>
        <v>',
		'CAET - SEL735 - Tesco Rack W1</v>
      </c>
      <c r="AB9" t="str">
        <f t="shared" si="4"/>
        <v>',
		'CAET - SEL735 - Tesco Rack W1</v>
      </c>
      <c r="AC9" t="str">
        <f t="shared" si="5"/>
        <v>',
		0,
		(SELECT ID FROM Company WHERE Name LIKE 'First Energy</v>
      </c>
      <c r="AD9" t="str">
        <f t="shared" si="6"/>
        <v>'),
		0,
		1</v>
      </c>
      <c r="AE9" t="str">
        <f t="shared" si="7"/>
        <v xml:space="preserve">',
		(SELECT ID FROM Protocol WHERE Acronym LIKE 'Downloader'),
</v>
      </c>
      <c r="AF9" t="str">
        <f t="shared" si="8"/>
        <v>'ftpType=0; connectionHostName=10.89.3.2; connectionUserName=FTPUSER; connectionPassword=; connectionProfileID=1; schedule=0 0 * * *; useDialUp=false; dialUpEntryName=; dialUpNumber=; dialUpUserName=; dialUpPassword=; dialUpRetries=3; dialUpTimeout=90; connectionTimeout=30000; logConnectionMessages=false</v>
      </c>
      <c r="AG9" t="str">
        <f t="shared" si="9"/>
        <v>',
		1,
		0,
		0,
		0,
		0,
		0,
		0,
		0,
		0,
		5000,
		0,
		0,
		1)
GO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Wills</dc:creator>
  <cp:lastModifiedBy>Erika Wills</cp:lastModifiedBy>
  <dcterms:created xsi:type="dcterms:W3CDTF">2024-10-30T17:48:39Z</dcterms:created>
  <dcterms:modified xsi:type="dcterms:W3CDTF">2024-11-01T12:57:26Z</dcterms:modified>
</cp:coreProperties>
</file>